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Password="FDD7" lockStructure="1"/>
  <bookViews>
    <workbookView xWindow="0" yWindow="0" windowWidth="15345" windowHeight="3705"/>
  </bookViews>
  <sheets>
    <sheet name="推薦用紙" sheetId="5" r:id="rId1"/>
    <sheet name="※編集不可※" sheetId="9" r:id="rId2"/>
  </sheets>
  <definedNames>
    <definedName name="A_農業・林業">※編集不可※!$F$1:$AC$1</definedName>
    <definedName name="AS2DocOpenMode" hidden="1">"AS2DocumentEdit"</definedName>
    <definedName name="B_漁業">※編集不可※!$F$2:$AC$2</definedName>
    <definedName name="C_鉱業・採石業・砂利採取業">※編集不可※!$F$3:$AC$3</definedName>
    <definedName name="D_建設業">※編集不可※!$F$4:$AC$4</definedName>
    <definedName name="E_製造業">※編集不可※!$F$5:$AC$5</definedName>
    <definedName name="F_電気・ガス・熱供給・水道業">※編集不可※!$F$6:$AC$6</definedName>
    <definedName name="G_情報通信業">※編集不可※!$F$7:$AC$7</definedName>
    <definedName name="H_運輸業・郵便業">※編集不可※!$F$8:$AC$8</definedName>
    <definedName name="I_卸売業・小売業">※編集不可※!$F$9:$AC$9</definedName>
    <definedName name="J_金融業・保険業">※編集不可※!$F$10:$AC$10</definedName>
    <definedName name="K_不動産業・物品賃貸業">※編集不可※!$F$11:$AC$11</definedName>
    <definedName name="L_学術研究・専門・技術サービス業">※編集不可※!$F$12:$AC$12</definedName>
    <definedName name="M_宿泊業・飲食サービス業">※編集不可※!$F$13:$AC$13</definedName>
    <definedName name="N_生活関連サービス業・娯楽業">※編集不可※!$F$14:$AC$14</definedName>
    <definedName name="O_教育・学習支援業">※編集不可※!$F$15:$AC$15</definedName>
    <definedName name="P_医療・福祉">※編集不可※!$F$16:$AC$16</definedName>
    <definedName name="_xlnm.Print_Area" localSheetId="0">推薦用紙!$B$1:$G$98</definedName>
    <definedName name="Q_複合サービス事業">※編集不可※!$F$17:$AC$17</definedName>
    <definedName name="R_サービス業_他に分類されないもの">※編集不可※!$F$18:$AC$18</definedName>
    <definedName name="T_分類不能の産業">※編集不可※!$F$19:$AC$19</definedName>
    <definedName name="インターネット附随サービス業">※編集不可※!$F$61:$N$61</definedName>
    <definedName name="ガス業">※編集不可※!$F$55:$N$55</definedName>
    <definedName name="ゴム製品製造業">※編集不可※!$F$40:$N$40</definedName>
    <definedName name="その他のサービス業">※編集不可※!$F$116:$N$116</definedName>
    <definedName name="その他の卸売業">※編集不可※!$F$76:$N$76</definedName>
    <definedName name="その他の教育・学習支援業">※編集不可※!$F$103:$N$103</definedName>
    <definedName name="その他の事業サービス業">※編集不可※!$F$113:$N$113</definedName>
    <definedName name="その他の小売業">※編集不可※!$F$81:$N$81</definedName>
    <definedName name="その他の生活関連サービス業">※編集不可※!$F$100:$N$100</definedName>
    <definedName name="その他の製造業">※編集不可※!$F$53:$N$53</definedName>
    <definedName name="なめし革・同製品・毛皮製造業">※編集不可※!$F$41:$N$41</definedName>
    <definedName name="パルプ・紙・紙加工品製造業">※編集不可※!$F$35:$N$35</definedName>
    <definedName name="はん用機械器具製造業">※編集不可※!$F$46:$N$46</definedName>
    <definedName name="プラスチック製品製造業_別掲を除く">※編集不可※!$F$39:$N$39</definedName>
    <definedName name="医療業">※編集不可※!$F$104:$N$104</definedName>
    <definedName name="印刷・同関連業">※編集不可※!$F$36:$N$36</definedName>
    <definedName name="飲食店">※編集不可※!$F$97:$N$97</definedName>
    <definedName name="飲食料品卸売業">※編集不可※!$F$73:$N$73</definedName>
    <definedName name="飲食料品小売業">※編集不可※!$F$79:$N$79</definedName>
    <definedName name="飲料・たばこ・飼料製造業">※編集不可※!$F$31:$N$31</definedName>
    <definedName name="運輸に附帯するサービス業">※編集不可※!$F$69:$N$69</definedName>
    <definedName name="映像・音声・文字情報制作業">※編集不可※!$F$62:$N$62</definedName>
    <definedName name="化学工業">※編集不可※!$F$37:$N$37</definedName>
    <definedName name="家具・装備品製造業">※編集不可※!$F$34:$N$34</definedName>
    <definedName name="外国公務">※編集不可※!$F$117:$N$117</definedName>
    <definedName name="各種商品卸売業">※編集不可※!$F$71:$N$71</definedName>
    <definedName name="各種商品小売業">※編集不可※!$F$77:$N$77</definedName>
    <definedName name="学校教育">※編集不可※!$F$102:$N$102</definedName>
    <definedName name="学術・開発研究機関">※編集不可※!$F$92:$N$92</definedName>
    <definedName name="機械器具卸売業">※編集不可※!$F$75:$N$75</definedName>
    <definedName name="機械器具小売業">※編集不可※!$F$80:$N$80</definedName>
    <definedName name="機械等修理業_別掲を除く">※編集不可※!$F$111:$N$111</definedName>
    <definedName name="技術サービス業_他に分類されないもの">※編集不可※!$F$95:$N$95</definedName>
    <definedName name="漁業_水産養殖業を除く">※編集不可※!$F$24:$N$24</definedName>
    <definedName name="協同組合_他に分類されないもの">※編集不可※!$F$108:$N$108</definedName>
    <definedName name="協同組織金融業">※編集不可※!$F$84:$N$84</definedName>
    <definedName name="業種">※編集不可※!$E$1:$E$19</definedName>
    <definedName name="業務用機械器具製造業">※編集不可※!$F$48:$N$48</definedName>
    <definedName name="金属製品製造業">※編集不可※!$F$45:$N$45</definedName>
    <definedName name="金融商品取引業・商品先物取引業">※編集不可※!$F$86:$N$86</definedName>
    <definedName name="銀行業">※編集不可※!$F$83:$N$83</definedName>
    <definedName name="建築材料・鉱物・金属材料等卸売業">※編集不可※!$F$74:$N$74</definedName>
    <definedName name="娯楽業">※編集不可※!$F$101:$N$101</definedName>
    <definedName name="広告業">※編集不可※!$F$94:$N$94</definedName>
    <definedName name="航空運輸業">※編集不可※!$F$67:$N$67</definedName>
    <definedName name="鉱業・採石業・砂利採取業">※編集不可※!$F$26:$N$26</definedName>
    <definedName name="持ち帰り・配達飲食サービス業">※編集不可※!$F$98:$N$98</definedName>
    <definedName name="自動車整備業">※編集不可※!$F$110:$N$110</definedName>
    <definedName name="社会保険・社会福祉・介護事業">※編集不可※!$F$106:$N$106</definedName>
    <definedName name="宗教">※編集不可※!$F$115:$N$115</definedName>
    <definedName name="宿泊業">※編集不可※!$F$96:$N$96</definedName>
    <definedName name="情報サービス業">※編集不可※!$F$60:$N$60</definedName>
    <definedName name="情報通信機械器具製造業">※編集不可※!$F$51:$N$51</definedName>
    <definedName name="織物・衣服・身の回り品小売業">※編集不可※!$F$78:$N$78</definedName>
    <definedName name="職業紹介・労働者派遣業">※編集不可※!$F$112:$N$112</definedName>
    <definedName name="職別工事業_設備工事業を除く">※編集不可※!$F$28:$N$28</definedName>
    <definedName name="食料品製造業">※編集不可※!$F$30:$N$30</definedName>
    <definedName name="水運業">※編集不可※!$F$66:$N$66</definedName>
    <definedName name="水産養殖業">※編集不可※!$F$25:$N$25</definedName>
    <definedName name="水道業">※編集不可※!$F$57:$N$57</definedName>
    <definedName name="政治・経済・文化団体">※編集不可※!$F$114:$N$114</definedName>
    <definedName name="生産用機械器具製造業">※編集不可※!$F$47:$N$47</definedName>
    <definedName name="石油製品・石炭製品製造業">※編集不可※!$F$38:$N$38</definedName>
    <definedName name="設備工事業">※編集不可※!$F$29:$N$29</definedName>
    <definedName name="専門サービス業_他に分類されないもの">※編集不可※!$F$93:$N$93</definedName>
    <definedName name="洗濯・理容・美容・浴場業">※編集不可※!$F$99:$N$99</definedName>
    <definedName name="繊維・衣服等卸売業">※編集不可※!$F$72:$N$72</definedName>
    <definedName name="繊維工業">※編集不可※!$F$32:$N$32</definedName>
    <definedName name="倉庫業">※編集不可※!$F$68:$N$68</definedName>
    <definedName name="総合工事業">※編集不可※!$F$27:$N$27</definedName>
    <definedName name="貸金業・クレジットカード業等非預金信用機関">※編集不可※!$F$85:$N$85</definedName>
    <definedName name="通信業">※編集不可※!$F$58:$N$58</definedName>
    <definedName name="鉄鋼業">※編集不可※!$F$43:$N$43</definedName>
    <definedName name="鉄道業">※編集不可※!$F$63:$N$63</definedName>
    <definedName name="電気機械器具製造業">※編集不可※!$F$50:$N$50</definedName>
    <definedName name="電気業">※編集不可※!$F$54:$N$54</definedName>
    <definedName name="電子部品・デバイス・電子回路製造業">※編集不可※!$F$49:$N$49</definedName>
    <definedName name="道路貨物運送業">※編集不可※!$F$65:$N$65</definedName>
    <definedName name="道路旅客運送業">※編集不可※!$F$64:$N$64</definedName>
    <definedName name="熱供給業">※編集不可※!$F$56:$N$56</definedName>
    <definedName name="農業">※編集不可※!$F$22:$N$22</definedName>
    <definedName name="廃棄物処理業">※編集不可※!$F$109:$N$109</definedName>
    <definedName name="非鉄金属製造業">※編集不可※!$F$44:$N$44</definedName>
    <definedName name="不動産取引業">※編集不可※!$F$89:$N$89</definedName>
    <definedName name="不動産賃貸業・管理業">※編集不可※!$F$90:$N$90</definedName>
    <definedName name="物品賃貸業">※編集不可※!$F$91:$N$91</definedName>
    <definedName name="分類不能の産業">※編集不可※!$F$118:$N$118</definedName>
    <definedName name="保健衛生">※編集不可※!$F$105:$N$105</definedName>
    <definedName name="保険業_保険媒介代理業・保険サービス業を含む">※編集不可※!$F$88:$N$88</definedName>
    <definedName name="補助的金融業等">※編集不可※!$F$87:$N$87</definedName>
    <definedName name="放送業">※編集不可※!$F$59:$N$59</definedName>
    <definedName name="無店舗小売業">※編集不可※!$F$82:$N$82</definedName>
    <definedName name="木材・木製品製造業_家具を除く">※編集不可※!$F$33:$N$33</definedName>
    <definedName name="輸送用機械器具製造業">※編集不可※!$F$52:$N$52</definedName>
    <definedName name="郵便業_信書便事業を含む">※編集不可※!$F$70:$N$70</definedName>
    <definedName name="郵便局">※編集不可※!$F$107:$N$107</definedName>
    <definedName name="窯業・土石製品製造業">※編集不可※!$F$42:$N$42</definedName>
    <definedName name="林業">※編集不可※!$F$23:$N$23</definedName>
  </definedNames>
  <calcPr calcId="162913"/>
</workbook>
</file>

<file path=xl/calcChain.xml><?xml version="1.0" encoding="utf-8"?>
<calcChain xmlns="http://schemas.openxmlformats.org/spreadsheetml/2006/main">
  <c r="G79" i="5" l="1"/>
  <c r="H79" i="5" s="1"/>
  <c r="G80" i="5"/>
  <c r="I31" i="5" l="1"/>
  <c r="G85" i="5" l="1"/>
  <c r="H85" i="5" s="1"/>
  <c r="E75" i="5" l="1"/>
  <c r="E74" i="5"/>
  <c r="I55" i="5" l="1"/>
  <c r="K55" i="5" s="1"/>
  <c r="H55" i="5"/>
  <c r="J55" i="5" s="1"/>
  <c r="G37" i="5"/>
  <c r="G82" i="5" s="1"/>
  <c r="H89" i="5" l="1"/>
  <c r="J89" i="5" s="1"/>
  <c r="E3" i="5"/>
  <c r="E1" i="5"/>
  <c r="D4" i="5"/>
  <c r="D2" i="5"/>
  <c r="B4" i="5" l="1"/>
  <c r="C4" i="5" s="1"/>
  <c r="I75" i="5" l="1"/>
  <c r="K75" i="5" s="1"/>
  <c r="I74" i="5"/>
  <c r="K74" i="5" s="1"/>
  <c r="K52" i="5" l="1"/>
  <c r="K48" i="5"/>
  <c r="K47" i="5"/>
  <c r="K46" i="5"/>
  <c r="K45" i="5"/>
  <c r="K44" i="5"/>
  <c r="K43" i="5"/>
  <c r="K42" i="5"/>
  <c r="K41" i="5"/>
  <c r="K39" i="5"/>
  <c r="K38" i="5"/>
  <c r="K37" i="5"/>
  <c r="K33" i="5"/>
  <c r="K28" i="5"/>
  <c r="K24" i="5"/>
  <c r="K11" i="5"/>
  <c r="I59" i="5"/>
  <c r="K59" i="5" s="1"/>
  <c r="I58" i="5"/>
  <c r="K58" i="5" s="1"/>
  <c r="I57" i="5"/>
  <c r="K57" i="5" s="1"/>
  <c r="I56" i="5"/>
  <c r="K56" i="5" s="1"/>
  <c r="I51" i="5"/>
  <c r="K51" i="5" s="1"/>
  <c r="I32" i="5"/>
  <c r="K32" i="5" s="1"/>
  <c r="K31" i="5"/>
  <c r="I30" i="5"/>
  <c r="K30" i="5" s="1"/>
  <c r="I29" i="5"/>
  <c r="K29" i="5" s="1"/>
  <c r="I27" i="5"/>
  <c r="K27" i="5" s="1"/>
  <c r="I26" i="5"/>
  <c r="K26" i="5" s="1"/>
  <c r="I25" i="5"/>
  <c r="K25" i="5" s="1"/>
  <c r="I12" i="5"/>
  <c r="K12" i="5" s="1"/>
  <c r="I40" i="5"/>
  <c r="K40" i="5" s="1"/>
  <c r="I23" i="5"/>
  <c r="K23" i="5" s="1"/>
  <c r="I22" i="5"/>
  <c r="K22" i="5" s="1"/>
  <c r="I21" i="5"/>
  <c r="K21" i="5" s="1"/>
  <c r="I20" i="5"/>
  <c r="K20" i="5" s="1"/>
  <c r="I19" i="5"/>
  <c r="K19" i="5" s="1"/>
  <c r="I18" i="5"/>
  <c r="K18" i="5" s="1"/>
  <c r="I17" i="5"/>
  <c r="K17" i="5" s="1"/>
  <c r="I16" i="5"/>
  <c r="K16" i="5" s="1"/>
  <c r="I15" i="5"/>
  <c r="K15" i="5" s="1"/>
  <c r="I14" i="5"/>
  <c r="K14" i="5" s="1"/>
  <c r="I13" i="5"/>
  <c r="K13" i="5" s="1"/>
  <c r="H91" i="5" l="1"/>
  <c r="J91" i="5" s="1"/>
  <c r="G84" i="5"/>
  <c r="H84" i="5" s="1"/>
  <c r="H31" i="5"/>
  <c r="J31" i="5" s="1"/>
  <c r="H24" i="5"/>
  <c r="J24" i="5" s="1"/>
  <c r="H75" i="5" l="1"/>
  <c r="J75" i="5" s="1"/>
  <c r="H74" i="5"/>
  <c r="F74" i="5" s="1"/>
  <c r="H21" i="5"/>
  <c r="J21" i="5" s="1"/>
  <c r="H20" i="5"/>
  <c r="J20" i="5" s="1"/>
  <c r="H19" i="5"/>
  <c r="J19" i="5" s="1"/>
  <c r="F75" i="5" l="1"/>
  <c r="J74" i="5"/>
  <c r="A12" i="5"/>
  <c r="A13" i="5" s="1"/>
  <c r="A14" i="5" s="1"/>
  <c r="A15" i="5" s="1"/>
  <c r="A16" i="5" s="1"/>
  <c r="A17" i="5" s="1"/>
  <c r="A18" i="5" s="1"/>
  <c r="A19" i="5" l="1"/>
  <c r="A20" i="5" s="1"/>
  <c r="A21" i="5" s="1"/>
  <c r="A22" i="5" s="1"/>
  <c r="H36" i="5"/>
  <c r="I36" i="5" s="1"/>
  <c r="K36" i="5" s="1"/>
  <c r="H35" i="5"/>
  <c r="I35" i="5" s="1"/>
  <c r="K35" i="5" s="1"/>
  <c r="H34" i="5"/>
  <c r="I34" i="5" s="1"/>
  <c r="K34" i="5" s="1"/>
  <c r="H33" i="5"/>
  <c r="A23" i="5" l="1"/>
  <c r="J36" i="5"/>
  <c r="J35" i="5"/>
  <c r="J34" i="5"/>
  <c r="H59" i="5"/>
  <c r="J59" i="5" s="1"/>
  <c r="H58" i="5"/>
  <c r="J58" i="5" s="1"/>
  <c r="H57" i="5"/>
  <c r="J57" i="5" s="1"/>
  <c r="H56" i="5"/>
  <c r="J56" i="5" s="1"/>
  <c r="H98" i="5"/>
  <c r="J98" i="5" s="1"/>
  <c r="H97" i="5"/>
  <c r="J97" i="5" s="1"/>
  <c r="H96" i="5"/>
  <c r="J96" i="5" s="1"/>
  <c r="H95" i="5"/>
  <c r="J95" i="5" s="1"/>
  <c r="H94" i="5"/>
  <c r="J94" i="5" s="1"/>
  <c r="H93" i="5"/>
  <c r="J93" i="5" s="1"/>
  <c r="H92" i="5"/>
  <c r="J92" i="5" s="1"/>
  <c r="H90" i="5"/>
  <c r="J90" i="5" s="1"/>
  <c r="H52" i="5"/>
  <c r="J52" i="5" s="1"/>
  <c r="H51" i="5"/>
  <c r="J51" i="5" s="1"/>
  <c r="H48" i="5"/>
  <c r="J48" i="5" s="1"/>
  <c r="H47" i="5"/>
  <c r="J47" i="5" s="1"/>
  <c r="H46" i="5"/>
  <c r="J46" i="5" s="1"/>
  <c r="H45" i="5"/>
  <c r="J45" i="5" s="1"/>
  <c r="H44" i="5"/>
  <c r="J44" i="5" s="1"/>
  <c r="H43" i="5"/>
  <c r="J43" i="5" s="1"/>
  <c r="H42" i="5"/>
  <c r="J42" i="5" s="1"/>
  <c r="H41" i="5"/>
  <c r="J41" i="5" s="1"/>
  <c r="H40" i="5"/>
  <c r="J40" i="5" s="1"/>
  <c r="H39" i="5"/>
  <c r="J39" i="5" s="1"/>
  <c r="H38" i="5"/>
  <c r="J38" i="5" s="1"/>
  <c r="J33" i="5"/>
  <c r="H32" i="5"/>
  <c r="J32" i="5" s="1"/>
  <c r="H30" i="5"/>
  <c r="J30" i="5" s="1"/>
  <c r="H29" i="5"/>
  <c r="J29" i="5" s="1"/>
  <c r="H28" i="5"/>
  <c r="J28" i="5" s="1"/>
  <c r="H27" i="5"/>
  <c r="J27" i="5" s="1"/>
  <c r="H26" i="5"/>
  <c r="J26" i="5" s="1"/>
  <c r="H25" i="5"/>
  <c r="J25" i="5" s="1"/>
  <c r="H23" i="5"/>
  <c r="J23" i="5" s="1"/>
  <c r="H22" i="5"/>
  <c r="J22" i="5" s="1"/>
  <c r="H18" i="5"/>
  <c r="J18" i="5" s="1"/>
  <c r="H17" i="5"/>
  <c r="J17" i="5" s="1"/>
  <c r="H16" i="5"/>
  <c r="J16" i="5" s="1"/>
  <c r="H15" i="5"/>
  <c r="J15" i="5" s="1"/>
  <c r="H14" i="5"/>
  <c r="J14" i="5" s="1"/>
  <c r="H13" i="5"/>
  <c r="J13" i="5" s="1"/>
  <c r="H12" i="5"/>
  <c r="J12" i="5" s="1"/>
  <c r="H11" i="5"/>
  <c r="J11" i="5" s="1"/>
  <c r="H82" i="5"/>
  <c r="G81" i="5"/>
  <c r="H81" i="5" s="1"/>
  <c r="G83" i="5" l="1"/>
  <c r="H83" i="5" s="1"/>
  <c r="A24" i="5"/>
  <c r="A25" i="5" s="1"/>
  <c r="A26" i="5" s="1"/>
  <c r="A27" i="5" s="1"/>
  <c r="A28" i="5" s="1"/>
  <c r="A29" i="5" s="1"/>
  <c r="A30" i="5" s="1"/>
  <c r="H80" i="5"/>
  <c r="A31" i="5" l="1"/>
  <c r="A32" i="5" s="1"/>
  <c r="A33" i="5" s="1"/>
  <c r="A34" i="5" s="1"/>
  <c r="A35" i="5" s="1"/>
  <c r="A36" i="5" s="1"/>
  <c r="A37" i="5" s="1"/>
  <c r="G78" i="5"/>
  <c r="H78" i="5" s="1"/>
  <c r="B2" i="5" s="1"/>
  <c r="H54" i="5"/>
  <c r="D64" i="9"/>
  <c r="D66" i="9"/>
  <c r="D112" i="9"/>
  <c r="D15" i="9"/>
  <c r="D75" i="9"/>
  <c r="D43" i="9"/>
  <c r="D25" i="9"/>
  <c r="D26" i="9"/>
  <c r="D79" i="9"/>
  <c r="D90" i="9"/>
  <c r="D8" i="9"/>
  <c r="D102" i="9"/>
  <c r="D11" i="9"/>
  <c r="D18" i="9"/>
  <c r="D65" i="9"/>
  <c r="D10" i="9"/>
  <c r="D63" i="9"/>
  <c r="D83" i="9"/>
  <c r="D16" i="9"/>
  <c r="D30" i="9"/>
  <c r="D110" i="9"/>
  <c r="D89" i="9"/>
  <c r="D116" i="9"/>
  <c r="D118" i="9"/>
  <c r="D45" i="9"/>
  <c r="D115" i="9"/>
  <c r="D4" i="9"/>
  <c r="D40" i="9"/>
  <c r="D101" i="9"/>
  <c r="D87" i="9"/>
  <c r="D2" i="9"/>
  <c r="D104" i="9"/>
  <c r="D61" i="9"/>
  <c r="D100" i="9"/>
  <c r="D28" i="9"/>
  <c r="D84" i="9"/>
  <c r="D51" i="9"/>
  <c r="D36" i="9"/>
  <c r="D41" i="9"/>
  <c r="D49" i="9"/>
  <c r="D70" i="9"/>
  <c r="D14" i="9"/>
  <c r="D95" i="9"/>
  <c r="D99" i="9"/>
  <c r="D31" i="9"/>
  <c r="D94" i="9"/>
  <c r="D91" i="9"/>
  <c r="D92" i="9"/>
  <c r="D60" i="9"/>
  <c r="D56" i="9"/>
  <c r="D34" i="9"/>
  <c r="D22" i="9"/>
  <c r="D85" i="9"/>
  <c r="D76" i="9"/>
  <c r="D47" i="9"/>
  <c r="D1" i="9"/>
  <c r="D81" i="9"/>
  <c r="D29" i="9"/>
  <c r="D7" i="9"/>
  <c r="D106" i="9"/>
  <c r="D42" i="9"/>
  <c r="D80" i="9"/>
  <c r="D59" i="9"/>
  <c r="D6" i="9"/>
  <c r="D103" i="9"/>
  <c r="D113" i="9"/>
  <c r="D67" i="9"/>
  <c r="D97" i="9"/>
  <c r="D13" i="9"/>
  <c r="D71" i="9"/>
  <c r="D98" i="9"/>
  <c r="D37" i="9"/>
  <c r="D32" i="9"/>
  <c r="D86" i="9"/>
  <c r="D27" i="9"/>
  <c r="D46" i="9"/>
  <c r="D108" i="9"/>
  <c r="D5" i="9"/>
  <c r="D9" i="9"/>
  <c r="D3" i="9"/>
  <c r="D69" i="9"/>
  <c r="D93" i="9"/>
  <c r="D19" i="9"/>
  <c r="D77" i="9"/>
  <c r="D107" i="9"/>
  <c r="D17" i="9"/>
  <c r="D88" i="9"/>
  <c r="D48" i="9"/>
  <c r="D105" i="9"/>
  <c r="D68" i="9"/>
  <c r="D23" i="9"/>
  <c r="D55" i="9"/>
  <c r="D53" i="9"/>
  <c r="D52" i="9"/>
  <c r="D74" i="9"/>
  <c r="D82" i="9"/>
  <c r="D24" i="9"/>
  <c r="D62" i="9"/>
  <c r="D111" i="9"/>
  <c r="D44" i="9"/>
  <c r="D73" i="9"/>
  <c r="D114" i="9"/>
  <c r="D35" i="9"/>
  <c r="D78" i="9"/>
  <c r="D39" i="9"/>
  <c r="D38" i="9"/>
  <c r="D72" i="9"/>
  <c r="D109" i="9"/>
  <c r="D33" i="9"/>
  <c r="D57" i="9"/>
  <c r="D58" i="9"/>
  <c r="D117" i="9"/>
  <c r="D50" i="9"/>
  <c r="D54" i="9"/>
  <c r="D12" i="9"/>
  <c r="D96" i="9"/>
  <c r="A38" i="5" l="1"/>
  <c r="A39" i="5" s="1"/>
  <c r="A40" i="5" s="1"/>
  <c r="A41" i="5" s="1"/>
  <c r="A42" i="5" s="1"/>
  <c r="A43" i="5" s="1"/>
  <c r="A44" i="5" s="1"/>
  <c r="A45" i="5" s="1"/>
  <c r="A46" i="5" s="1"/>
  <c r="A47" i="5" s="1"/>
  <c r="A48" i="5" s="1"/>
  <c r="A51" i="5" s="1"/>
  <c r="A52" i="5" s="1"/>
  <c r="A53" i="5" s="1"/>
  <c r="A54" i="5" s="1"/>
  <c r="J54" i="5"/>
  <c r="H62" i="5"/>
  <c r="I62" i="5" s="1"/>
  <c r="A55" i="5" l="1"/>
  <c r="A56" i="5" s="1"/>
  <c r="A57" i="5" s="1"/>
  <c r="A58" i="5" s="1"/>
  <c r="A59" i="5" s="1"/>
  <c r="A60" i="5" s="1"/>
  <c r="A61" i="5" s="1"/>
  <c r="A62" i="5" s="1"/>
  <c r="A63" i="5" s="1"/>
  <c r="A67" i="5" s="1"/>
  <c r="J62" i="5"/>
  <c r="K62" i="5"/>
  <c r="H63" i="5"/>
  <c r="I63" i="5" s="1"/>
  <c r="A68" i="5" l="1"/>
  <c r="A69" i="5" s="1"/>
  <c r="A70" i="5" s="1"/>
  <c r="A71" i="5" s="1"/>
  <c r="A74" i="5" s="1"/>
  <c r="A75" i="5" s="1"/>
  <c r="A89" i="5" s="1"/>
  <c r="A90" i="5" s="1"/>
  <c r="A91" i="5" s="1"/>
  <c r="A92" i="5" s="1"/>
  <c r="A93" i="5" s="1"/>
  <c r="A94" i="5" s="1"/>
  <c r="A95" i="5" s="1"/>
  <c r="A96" i="5" s="1"/>
  <c r="A97" i="5" s="1"/>
  <c r="A98" i="5" s="1"/>
  <c r="J63" i="5"/>
  <c r="K63" i="5"/>
  <c r="H61" i="5"/>
  <c r="I61" i="5" s="1"/>
  <c r="H60" i="5"/>
  <c r="I60" i="5" s="1"/>
  <c r="H53" i="5"/>
  <c r="I53" i="5" s="1"/>
  <c r="J61" i="5" l="1"/>
  <c r="K61" i="5"/>
  <c r="J60" i="5"/>
  <c r="K60" i="5"/>
  <c r="J53" i="5"/>
  <c r="C2" i="5" s="1"/>
  <c r="G86" i="5" s="1"/>
  <c r="K53" i="5"/>
</calcChain>
</file>

<file path=xl/sharedStrings.xml><?xml version="1.0" encoding="utf-8"?>
<sst xmlns="http://schemas.openxmlformats.org/spreadsheetml/2006/main" count="1040" uniqueCount="816">
  <si>
    <t>資本金</t>
    <rPh sb="0" eb="3">
      <t>シホンキン</t>
    </rPh>
    <phoneticPr fontId="7"/>
  </si>
  <si>
    <t>主要事業</t>
    <rPh sb="0" eb="2">
      <t>シュヨウ</t>
    </rPh>
    <rPh sb="2" eb="4">
      <t>ジギョウ</t>
    </rPh>
    <phoneticPr fontId="7"/>
  </si>
  <si>
    <t>都道府県</t>
    <rPh sb="0" eb="4">
      <t>トドウフケン</t>
    </rPh>
    <phoneticPr fontId="7"/>
  </si>
  <si>
    <t>市区町村</t>
    <rPh sb="0" eb="4">
      <t>シクチョウソン</t>
    </rPh>
    <phoneticPr fontId="7"/>
  </si>
  <si>
    <t>代表者役職</t>
    <rPh sb="0" eb="3">
      <t>ダイヒョウシャ</t>
    </rPh>
    <rPh sb="3" eb="5">
      <t>ヤクショク</t>
    </rPh>
    <phoneticPr fontId="7"/>
  </si>
  <si>
    <t>代表者名</t>
    <rPh sb="0" eb="3">
      <t>ダイヒョウシャ</t>
    </rPh>
    <rPh sb="3" eb="4">
      <t>メイ</t>
    </rPh>
    <phoneticPr fontId="7"/>
  </si>
  <si>
    <t>郵便番号</t>
    <rPh sb="0" eb="2">
      <t>ユウビン</t>
    </rPh>
    <rPh sb="2" eb="4">
      <t>バンゴウ</t>
    </rPh>
    <phoneticPr fontId="7"/>
  </si>
  <si>
    <t>電話番号</t>
    <rPh sb="0" eb="2">
      <t>デンワ</t>
    </rPh>
    <rPh sb="2" eb="4">
      <t>バンゴウ</t>
    </rPh>
    <phoneticPr fontId="7"/>
  </si>
  <si>
    <t>メールアドレス</t>
    <phoneticPr fontId="7"/>
  </si>
  <si>
    <t>住所</t>
    <rPh sb="0" eb="2">
      <t>ジュウショ</t>
    </rPh>
    <phoneticPr fontId="7"/>
  </si>
  <si>
    <t>都道府県名</t>
    <rPh sb="0" eb="4">
      <t>トドウフケン</t>
    </rPh>
    <rPh sb="4" eb="5">
      <t>メイ</t>
    </rPh>
    <phoneticPr fontId="7"/>
  </si>
  <si>
    <t>項目</t>
    <rPh sb="0" eb="2">
      <t>コウモク</t>
    </rPh>
    <phoneticPr fontId="7"/>
  </si>
  <si>
    <t>企業名</t>
    <rPh sb="0" eb="2">
      <t>キギョウ</t>
    </rPh>
    <rPh sb="2" eb="3">
      <t>メイ</t>
    </rPh>
    <phoneticPr fontId="7"/>
  </si>
  <si>
    <t>法人番号（13桁）</t>
    <rPh sb="0" eb="2">
      <t>ホウジン</t>
    </rPh>
    <rPh sb="2" eb="4">
      <t>バンゴウ</t>
    </rPh>
    <rPh sb="7" eb="8">
      <t>ケタ</t>
    </rPh>
    <phoneticPr fontId="7"/>
  </si>
  <si>
    <t>郵便番号</t>
    <rPh sb="0" eb="4">
      <t>ユウビンバンゴウ</t>
    </rPh>
    <phoneticPr fontId="7"/>
  </si>
  <si>
    <t>具体的な場所</t>
    <rPh sb="0" eb="3">
      <t>グタイテキ</t>
    </rPh>
    <rPh sb="4" eb="6">
      <t>バショ</t>
    </rPh>
    <phoneticPr fontId="7"/>
  </si>
  <si>
    <t>前々年度</t>
    <rPh sb="0" eb="2">
      <t>ゼンゼン</t>
    </rPh>
    <rPh sb="2" eb="4">
      <t>ネンド</t>
    </rPh>
    <phoneticPr fontId="7"/>
  </si>
  <si>
    <t>直近年度</t>
    <rPh sb="0" eb="2">
      <t>チョッキン</t>
    </rPh>
    <rPh sb="2" eb="4">
      <t>ネンド</t>
    </rPh>
    <phoneticPr fontId="7"/>
  </si>
  <si>
    <t>資産総額</t>
    <rPh sb="0" eb="2">
      <t>シサン</t>
    </rPh>
    <rPh sb="2" eb="4">
      <t>ソウガク</t>
    </rPh>
    <phoneticPr fontId="7"/>
  </si>
  <si>
    <t>負債総額</t>
    <rPh sb="0" eb="2">
      <t>フサイ</t>
    </rPh>
    <rPh sb="2" eb="4">
      <t>ソウガク</t>
    </rPh>
    <phoneticPr fontId="7"/>
  </si>
  <si>
    <t>具体的な地域や市町村等</t>
    <rPh sb="0" eb="3">
      <t>グタイテキ</t>
    </rPh>
    <rPh sb="4" eb="6">
      <t>チイキ</t>
    </rPh>
    <rPh sb="7" eb="10">
      <t>シチョウソン</t>
    </rPh>
    <rPh sb="10" eb="11">
      <t>ナド</t>
    </rPh>
    <phoneticPr fontId="7"/>
  </si>
  <si>
    <t>メールアドレス</t>
    <phoneticPr fontId="7"/>
  </si>
  <si>
    <t>ホームページURL</t>
    <phoneticPr fontId="7"/>
  </si>
  <si>
    <t>団体名</t>
    <rPh sb="0" eb="3">
      <t>ダンタイメイ</t>
    </rPh>
    <phoneticPr fontId="7"/>
  </si>
  <si>
    <t>名前</t>
    <rPh sb="0" eb="2">
      <t>ナマエ</t>
    </rPh>
    <phoneticPr fontId="7"/>
  </si>
  <si>
    <t>所属</t>
    <rPh sb="0" eb="2">
      <t>ショゾク</t>
    </rPh>
    <phoneticPr fontId="7"/>
  </si>
  <si>
    <t>役職</t>
    <rPh sb="0" eb="2">
      <t>ヤクショク</t>
    </rPh>
    <phoneticPr fontId="7"/>
  </si>
  <si>
    <t>１．被推薦企業についてお答えください（数値については、直近の数値をご記載ください。）</t>
    <rPh sb="2" eb="3">
      <t>ヒ</t>
    </rPh>
    <rPh sb="3" eb="5">
      <t>スイセン</t>
    </rPh>
    <rPh sb="5" eb="7">
      <t>キギョウ</t>
    </rPh>
    <rPh sb="12" eb="13">
      <t>コタ</t>
    </rPh>
    <rPh sb="19" eb="21">
      <t>スウチ</t>
    </rPh>
    <rPh sb="27" eb="29">
      <t>チョッキン</t>
    </rPh>
    <rPh sb="30" eb="32">
      <t>スウチ</t>
    </rPh>
    <phoneticPr fontId="7"/>
  </si>
  <si>
    <t>留意事項・記載例</t>
    <rPh sb="0" eb="2">
      <t>リュウイ</t>
    </rPh>
    <rPh sb="2" eb="4">
      <t>ジコウ</t>
    </rPh>
    <rPh sb="7" eb="8">
      <t>レイ</t>
    </rPh>
    <phoneticPr fontId="7"/>
  </si>
  <si>
    <t>記載欄</t>
    <rPh sb="2" eb="3">
      <t>ラン</t>
    </rPh>
    <phoneticPr fontId="7"/>
  </si>
  <si>
    <t>企業のメインとしている事業を記載してください
（例：地域商社による農水産物輸出事業）</t>
    <rPh sb="0" eb="2">
      <t>キギョウ</t>
    </rPh>
    <rPh sb="11" eb="13">
      <t>ジギョウ</t>
    </rPh>
    <rPh sb="24" eb="25">
      <t>レイ</t>
    </rPh>
    <phoneticPr fontId="7"/>
  </si>
  <si>
    <t>半角数字で記載してください</t>
    <rPh sb="0" eb="2">
      <t>ハンカク</t>
    </rPh>
    <rPh sb="2" eb="4">
      <t>スウジ</t>
    </rPh>
    <phoneticPr fontId="7"/>
  </si>
  <si>
    <t>ホームページのURLを記載してください</t>
    <phoneticPr fontId="7"/>
  </si>
  <si>
    <t>貴職に連絡がつくメールアドレスを記載してください</t>
    <rPh sb="0" eb="2">
      <t>キショク</t>
    </rPh>
    <rPh sb="3" eb="5">
      <t>レンラク</t>
    </rPh>
    <phoneticPr fontId="7"/>
  </si>
  <si>
    <t>推薦用紙は、被推薦企業1社につき1部提出してください。複数社推薦する場合には、シートの追加ではなくファイルを分けてご提出ください。</t>
    <rPh sb="0" eb="2">
      <t>スイセン</t>
    </rPh>
    <rPh sb="2" eb="4">
      <t>ヨウシ</t>
    </rPh>
    <rPh sb="6" eb="7">
      <t>ヒ</t>
    </rPh>
    <rPh sb="7" eb="9">
      <t>スイセン</t>
    </rPh>
    <rPh sb="9" eb="11">
      <t>キギョウ</t>
    </rPh>
    <rPh sb="12" eb="13">
      <t>シャ</t>
    </rPh>
    <rPh sb="17" eb="18">
      <t>ブ</t>
    </rPh>
    <rPh sb="18" eb="20">
      <t>テイシュツ</t>
    </rPh>
    <rPh sb="27" eb="29">
      <t>フクスウ</t>
    </rPh>
    <rPh sb="29" eb="30">
      <t>シャ</t>
    </rPh>
    <rPh sb="30" eb="32">
      <t>スイセン</t>
    </rPh>
    <rPh sb="34" eb="36">
      <t>バアイ</t>
    </rPh>
    <rPh sb="43" eb="45">
      <t>ツイカ</t>
    </rPh>
    <rPh sb="54" eb="55">
      <t>ワ</t>
    </rPh>
    <rPh sb="58" eb="60">
      <t>テイシュツ</t>
    </rPh>
    <phoneticPr fontId="7"/>
  </si>
  <si>
    <t>企業名を記載してください（事業所は対象外です）</t>
    <rPh sb="0" eb="2">
      <t>キギョウ</t>
    </rPh>
    <rPh sb="2" eb="3">
      <t>メイ</t>
    </rPh>
    <rPh sb="13" eb="16">
      <t>ジギョウショ</t>
    </rPh>
    <rPh sb="17" eb="20">
      <t>タイショウガイ</t>
    </rPh>
    <phoneticPr fontId="7"/>
  </si>
  <si>
    <t>例：代表取締役社長</t>
    <rPh sb="0" eb="1">
      <t>レイ</t>
    </rPh>
    <rPh sb="2" eb="4">
      <t>ダイヒョウ</t>
    </rPh>
    <rPh sb="4" eb="6">
      <t>トリシマリ</t>
    </rPh>
    <rPh sb="6" eb="7">
      <t>ヤク</t>
    </rPh>
    <rPh sb="7" eb="9">
      <t>シャチョウ</t>
    </rPh>
    <phoneticPr fontId="7"/>
  </si>
  <si>
    <t>公表</t>
    <rPh sb="0" eb="2">
      <t>コウヒョウ</t>
    </rPh>
    <phoneticPr fontId="7"/>
  </si>
  <si>
    <t>主な
事業実施場所</t>
    <rPh sb="0" eb="1">
      <t>オモ</t>
    </rPh>
    <rPh sb="3" eb="5">
      <t>ジギョウ</t>
    </rPh>
    <rPh sb="5" eb="7">
      <t>ジッシ</t>
    </rPh>
    <rPh sb="7" eb="9">
      <t>バショ</t>
    </rPh>
    <phoneticPr fontId="7"/>
  </si>
  <si>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</si>
  <si>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</si>
  <si>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</si>
  <si>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</si>
  <si>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</si>
  <si>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</si>
  <si>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</si>
  <si>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</si>
  <si>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</si>
  <si>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</si>
  <si>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</si>
  <si>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</si>
  <si>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</si>
  <si>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</si>
  <si>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</si>
  <si>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</si>
  <si>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</si>
  <si>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</si>
  <si>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</si>
  <si>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</si>
  <si>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</si>
  <si>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</si>
  <si>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</si>
  <si>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</si>
  <si>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</si>
  <si>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</si>
  <si>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</si>
  <si>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</si>
  <si>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</si>
  <si>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</si>
  <si>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</si>
  <si>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</si>
  <si>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</si>
  <si>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</si>
  <si>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</si>
  <si>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</si>
  <si>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</si>
  <si>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</si>
  <si>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</si>
  <si>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</si>
  <si>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</si>
  <si>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</si>
  <si>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</si>
  <si>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</si>
  <si>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</si>
  <si>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</si>
  <si>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</si>
  <si>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phoneticPr fontId="7"/>
  </si>
  <si>
    <t>○</t>
    <phoneticPr fontId="7"/>
  </si>
  <si>
    <t>下表の公表欄が○の項目は、選定された場合に公表を予定しております。その他の項目の記載内容の公表を検討する場合には、被推薦企業に事前に相談いたします。</t>
    <rPh sb="0" eb="1">
      <t>シタ</t>
    </rPh>
    <rPh sb="1" eb="2">
      <t>ヒョウ</t>
    </rPh>
    <rPh sb="3" eb="5">
      <t>コウヒョウ</t>
    </rPh>
    <rPh sb="5" eb="6">
      <t>ラン</t>
    </rPh>
    <rPh sb="9" eb="11">
      <t>コウモク</t>
    </rPh>
    <rPh sb="13" eb="15">
      <t>センテイ</t>
    </rPh>
    <rPh sb="18" eb="20">
      <t>バアイ</t>
    </rPh>
    <rPh sb="21" eb="23">
      <t>コウヒョウ</t>
    </rPh>
    <rPh sb="24" eb="26">
      <t>ヨテイ</t>
    </rPh>
    <rPh sb="35" eb="36">
      <t>ホカ</t>
    </rPh>
    <rPh sb="37" eb="39">
      <t>コウモク</t>
    </rPh>
    <rPh sb="40" eb="42">
      <t>キサイ</t>
    </rPh>
    <rPh sb="42" eb="44">
      <t>ナイヨウ</t>
    </rPh>
    <rPh sb="45" eb="47">
      <t>コウヒョウ</t>
    </rPh>
    <rPh sb="48" eb="50">
      <t>ケントウ</t>
    </rPh>
    <rPh sb="52" eb="54">
      <t>バアイ</t>
    </rPh>
    <rPh sb="57" eb="58">
      <t>ヒ</t>
    </rPh>
    <rPh sb="58" eb="60">
      <t>スイセン</t>
    </rPh>
    <rPh sb="60" eb="62">
      <t>キギョウ</t>
    </rPh>
    <rPh sb="63" eb="65">
      <t>ジゼン</t>
    </rPh>
    <rPh sb="66" eb="68">
      <t>ソウダン</t>
    </rPh>
    <phoneticPr fontId="7"/>
  </si>
  <si>
    <t>被推薦企業担当者のメールアドレスを記載してください</t>
    <rPh sb="0" eb="1">
      <t>ヒ</t>
    </rPh>
    <rPh sb="1" eb="3">
      <t>スイセン</t>
    </rPh>
    <rPh sb="3" eb="5">
      <t>キギョウ</t>
    </rPh>
    <rPh sb="5" eb="8">
      <t>タントウシャ</t>
    </rPh>
    <phoneticPr fontId="7"/>
  </si>
  <si>
    <t>２．被推薦企業が行う地域の特性を活用した事業の内容を記載してください。</t>
    <rPh sb="2" eb="5">
      <t>ヒスイセン</t>
    </rPh>
    <rPh sb="5" eb="7">
      <t>キギョウ</t>
    </rPh>
    <rPh sb="8" eb="9">
      <t>オコナ</t>
    </rPh>
    <rPh sb="10" eb="12">
      <t>チイキ</t>
    </rPh>
    <rPh sb="13" eb="15">
      <t>トクセイ</t>
    </rPh>
    <rPh sb="16" eb="18">
      <t>カツヨウ</t>
    </rPh>
    <rPh sb="20" eb="22">
      <t>ジギョウ</t>
    </rPh>
    <rPh sb="23" eb="25">
      <t>ナイヨウ</t>
    </rPh>
    <phoneticPr fontId="7"/>
  </si>
  <si>
    <t>○○○-（ハイフン）○○○○の形式（半角数字）</t>
    <rPh sb="15" eb="17">
      <t>ケイシキ</t>
    </rPh>
    <rPh sb="18" eb="20">
      <t>ハンカク</t>
    </rPh>
    <rPh sb="20" eb="22">
      <t>スウジ</t>
    </rPh>
    <phoneticPr fontId="7"/>
  </si>
  <si>
    <t>市外局番から本社の代表番号を記載してください
※－（ハイフン）で区切ってください（半角数字）</t>
    <rPh sb="0" eb="2">
      <t>シガイ</t>
    </rPh>
    <rPh sb="2" eb="4">
      <t>キョクバン</t>
    </rPh>
    <rPh sb="6" eb="8">
      <t>ホンシャ</t>
    </rPh>
    <rPh sb="9" eb="11">
      <t>ダイヒョウ</t>
    </rPh>
    <rPh sb="11" eb="13">
      <t>バンゴウ</t>
    </rPh>
    <rPh sb="32" eb="34">
      <t>クギ</t>
    </rPh>
    <phoneticPr fontId="7"/>
  </si>
  <si>
    <t>申請時点</t>
    <rPh sb="0" eb="2">
      <t>シンセイ</t>
    </rPh>
    <rPh sb="2" eb="4">
      <t>ジテン</t>
    </rPh>
    <phoneticPr fontId="7"/>
  </si>
  <si>
    <t>前年度</t>
    <rPh sb="0" eb="3">
      <t>ゼンネンドネンド</t>
    </rPh>
    <phoneticPr fontId="7"/>
  </si>
  <si>
    <t>企業概要</t>
    <rPh sb="0" eb="2">
      <t>キギョウ</t>
    </rPh>
    <rPh sb="2" eb="4">
      <t>ガイヨウ</t>
    </rPh>
    <phoneticPr fontId="7"/>
  </si>
  <si>
    <t>事業の特徴</t>
    <rPh sb="0" eb="2">
      <t>ジギョウ</t>
    </rPh>
    <rPh sb="3" eb="5">
      <t>トクチョウ</t>
    </rPh>
    <phoneticPr fontId="7"/>
  </si>
  <si>
    <t>地域貢献期待</t>
    <rPh sb="0" eb="2">
      <t>チイキ</t>
    </rPh>
    <rPh sb="2" eb="4">
      <t>コウケン</t>
    </rPh>
    <rPh sb="4" eb="6">
      <t>キタイ</t>
    </rPh>
    <phoneticPr fontId="7"/>
  </si>
  <si>
    <t>推薦用紙の様式は変更しないでください。行列の追加削除は行わないでください。文字の大きさは11ptとします。</t>
    <rPh sb="0" eb="2">
      <t>スイセン</t>
    </rPh>
    <rPh sb="2" eb="4">
      <t>ヨウシ</t>
    </rPh>
    <rPh sb="5" eb="7">
      <t>ヨウシキ</t>
    </rPh>
    <rPh sb="8" eb="10">
      <t>ヘンコウ</t>
    </rPh>
    <rPh sb="19" eb="21">
      <t>ギョウレツ</t>
    </rPh>
    <rPh sb="22" eb="24">
      <t>ツイカ</t>
    </rPh>
    <rPh sb="24" eb="26">
      <t>サクジョ</t>
    </rPh>
    <rPh sb="27" eb="28">
      <t>オコナ</t>
    </rPh>
    <rPh sb="37" eb="39">
      <t>モジ</t>
    </rPh>
    <rPh sb="40" eb="41">
      <t>オオ</t>
    </rPh>
    <phoneticPr fontId="7"/>
  </si>
  <si>
    <t>業種分類（大分類）</t>
    <rPh sb="0" eb="2">
      <t>ギョウシュ</t>
    </rPh>
    <rPh sb="2" eb="4">
      <t>ブンルイ</t>
    </rPh>
    <rPh sb="5" eb="8">
      <t>ダイブンルイ</t>
    </rPh>
    <phoneticPr fontId="7"/>
  </si>
  <si>
    <t>業種分類（中分類）</t>
    <rPh sb="0" eb="2">
      <t>ギョウシュ</t>
    </rPh>
    <rPh sb="2" eb="4">
      <t>ブンルイ</t>
    </rPh>
    <rPh sb="5" eb="8">
      <t>チュウブンルイ</t>
    </rPh>
    <phoneticPr fontId="7"/>
  </si>
  <si>
    <t>業種分類（小分類）</t>
    <rPh sb="0" eb="2">
      <t>ギョウシュ</t>
    </rPh>
    <rPh sb="2" eb="4">
      <t>ブンルイ</t>
    </rPh>
    <rPh sb="5" eb="8">
      <t>ショウブンルイ</t>
    </rPh>
    <phoneticPr fontId="7"/>
  </si>
  <si>
    <r>
      <t>事業への地域特性の活用、事業の新規性・独創性、ターゲットとする顧客層の新規性・独創性、事業成長のための戦略やその見通し等について</t>
    </r>
    <r>
      <rPr>
        <u/>
        <sz val="11"/>
        <color theme="1"/>
        <rFont val="ＭＳ Ｐゴシック"/>
        <family val="3"/>
        <charset val="128"/>
        <scheme val="minor"/>
      </rPr>
      <t>具体的に</t>
    </r>
    <r>
      <rPr>
        <sz val="11"/>
        <color theme="1"/>
        <rFont val="ＭＳ Ｐゴシック"/>
        <family val="3"/>
        <charset val="128"/>
        <scheme val="minor"/>
      </rPr>
      <t>記述してください</t>
    </r>
    <rPh sb="0" eb="2">
      <t>ジギョウ</t>
    </rPh>
    <rPh sb="4" eb="6">
      <t>チイキ</t>
    </rPh>
    <rPh sb="6" eb="8">
      <t>トクセイ</t>
    </rPh>
    <rPh sb="9" eb="11">
      <t>カツヨウ</t>
    </rPh>
    <rPh sb="12" eb="14">
      <t>ジギョウ</t>
    </rPh>
    <rPh sb="15" eb="18">
      <t>シンキセイ</t>
    </rPh>
    <rPh sb="19" eb="22">
      <t>ドクソウセイ</t>
    </rPh>
    <rPh sb="31" eb="34">
      <t>コキャクソウ</t>
    </rPh>
    <rPh sb="35" eb="38">
      <t>シンキセイ</t>
    </rPh>
    <rPh sb="39" eb="42">
      <t>ドクソウセイ</t>
    </rPh>
    <rPh sb="43" eb="45">
      <t>ジギョウ</t>
    </rPh>
    <rPh sb="45" eb="47">
      <t>セイチョウ</t>
    </rPh>
    <rPh sb="51" eb="53">
      <t>センリャク</t>
    </rPh>
    <rPh sb="56" eb="58">
      <t>ミトオ</t>
    </rPh>
    <rPh sb="59" eb="60">
      <t>トウ</t>
    </rPh>
    <rPh sb="64" eb="67">
      <t>グタイテキ</t>
    </rPh>
    <rPh sb="68" eb="70">
      <t>キジュツ</t>
    </rPh>
    <phoneticPr fontId="7"/>
  </si>
  <si>
    <t>○</t>
    <phoneticPr fontId="7"/>
  </si>
  <si>
    <t>①地域経済を牽引すると見込まれる具体的な事業の計画（設備投資の予定等）がある場合は具体的に記述してください。</t>
    <rPh sb="38" eb="40">
      <t>バアイ</t>
    </rPh>
    <phoneticPr fontId="7"/>
  </si>
  <si>
    <r>
      <t>②上記の計画やそれ以外の取組によって、以下のいずれかについて推薦者または地域のステークホルダーの期待・協力について数値などを用いて</t>
    </r>
    <r>
      <rPr>
        <u/>
        <sz val="11"/>
        <color theme="1"/>
        <rFont val="ＭＳ Ｐゴシック"/>
        <family val="3"/>
        <charset val="128"/>
        <scheme val="minor"/>
      </rPr>
      <t>具体的に</t>
    </r>
    <r>
      <rPr>
        <sz val="11"/>
        <color theme="1"/>
        <rFont val="ＭＳ Ｐゴシック"/>
        <family val="3"/>
        <charset val="128"/>
        <scheme val="minor"/>
      </rPr>
      <t>記述してください
・地域内の事業者間で取引額が増加する
・地域内の事業者の売上が増加する
・地域内の事業者の雇用者数または給与支払額等が増加する</t>
    </r>
    <rPh sb="1" eb="3">
      <t>ジョウキ</t>
    </rPh>
    <rPh sb="4" eb="6">
      <t>ケイカク</t>
    </rPh>
    <rPh sb="9" eb="11">
      <t>イガイ</t>
    </rPh>
    <rPh sb="12" eb="14">
      <t>トリクミ</t>
    </rPh>
    <phoneticPr fontId="7"/>
  </si>
  <si>
    <t>A</t>
    <phoneticPr fontId="19"/>
  </si>
  <si>
    <t>農業</t>
  </si>
  <si>
    <t>耕種農業</t>
  </si>
  <si>
    <t>B</t>
    <phoneticPr fontId="19"/>
  </si>
  <si>
    <t>林業</t>
  </si>
  <si>
    <t>畜産農業</t>
  </si>
  <si>
    <t>C</t>
    <phoneticPr fontId="19"/>
  </si>
  <si>
    <t>農業サービス業（園芸サービス業を除く）</t>
  </si>
  <si>
    <t>D</t>
    <phoneticPr fontId="19"/>
  </si>
  <si>
    <t>水産養殖業</t>
  </si>
  <si>
    <t>園芸サービス業</t>
  </si>
  <si>
    <t>E</t>
    <phoneticPr fontId="19"/>
  </si>
  <si>
    <t>育林業</t>
  </si>
  <si>
    <t>F</t>
    <phoneticPr fontId="19"/>
  </si>
  <si>
    <t>総合工事業</t>
  </si>
  <si>
    <t>素材生産業</t>
  </si>
  <si>
    <t>G</t>
    <phoneticPr fontId="19"/>
  </si>
  <si>
    <t>特用林産物生産業（きのこ類の栽培を除く）</t>
  </si>
  <si>
    <t>H</t>
    <phoneticPr fontId="19"/>
  </si>
  <si>
    <t>設備工事業</t>
  </si>
  <si>
    <t>林業サービス業</t>
  </si>
  <si>
    <t xml:space="preserve">I </t>
    <phoneticPr fontId="19"/>
  </si>
  <si>
    <t>食料品製造業</t>
  </si>
  <si>
    <t>その他の林業</t>
  </si>
  <si>
    <t>J</t>
    <phoneticPr fontId="19"/>
  </si>
  <si>
    <t>飲料・たばこ・飼料製造業</t>
  </si>
  <si>
    <t>海面漁業</t>
  </si>
  <si>
    <t>K</t>
    <phoneticPr fontId="19"/>
  </si>
  <si>
    <t>繊維工業</t>
  </si>
  <si>
    <t>内水面漁業</t>
  </si>
  <si>
    <t>L</t>
    <phoneticPr fontId="19"/>
  </si>
  <si>
    <t>海面養殖業</t>
  </si>
  <si>
    <t>M</t>
    <phoneticPr fontId="19"/>
  </si>
  <si>
    <t>家具・装備品製造業</t>
  </si>
  <si>
    <t>内水面養殖業</t>
  </si>
  <si>
    <t>N</t>
    <phoneticPr fontId="19"/>
  </si>
  <si>
    <t>パルプ・紙・紙加工品製造業</t>
  </si>
  <si>
    <t>金属鉱業</t>
  </si>
  <si>
    <t>O</t>
    <phoneticPr fontId="19"/>
  </si>
  <si>
    <t>印刷・同関連業</t>
  </si>
  <si>
    <t>石炭・亜炭鉱業</t>
  </si>
  <si>
    <t>P</t>
    <phoneticPr fontId="19"/>
  </si>
  <si>
    <t>化学工業</t>
  </si>
  <si>
    <t>原油・天然ガス鉱業</t>
  </si>
  <si>
    <t>Q</t>
    <phoneticPr fontId="19"/>
  </si>
  <si>
    <t>石油製品・石炭製品製造業</t>
  </si>
  <si>
    <t>採石業，砂・砂利・玉石採取業</t>
  </si>
  <si>
    <t>R</t>
    <phoneticPr fontId="19"/>
  </si>
  <si>
    <t>窯業原料用鉱物鉱業（耐火物・陶磁器・ガラス・セメント原料用に限る）</t>
  </si>
  <si>
    <t>ゴム製品製造業</t>
  </si>
  <si>
    <t>その他の鉱業</t>
  </si>
  <si>
    <t>T</t>
    <phoneticPr fontId="19"/>
  </si>
  <si>
    <t>なめし革・同製品・毛皮製造業</t>
  </si>
  <si>
    <t>一般土木建築工事業</t>
  </si>
  <si>
    <t>窯業・土石製品製造業</t>
  </si>
  <si>
    <t>土木工事業（舗装工事業を除く）</t>
  </si>
  <si>
    <t>鉄鋼業</t>
  </si>
  <si>
    <t>舗装工事業</t>
  </si>
  <si>
    <t>非鉄金属製造業</t>
  </si>
  <si>
    <t>建築工事業(木造建築工事業を除く)</t>
  </si>
  <si>
    <t>金属製品製造業</t>
  </si>
  <si>
    <t>木造建築工事業</t>
  </si>
  <si>
    <t>はん用機械器具製造業</t>
  </si>
  <si>
    <t>建築リフォーム工事業</t>
  </si>
  <si>
    <t>生産用機械器具製造業</t>
  </si>
  <si>
    <t>大工工事業</t>
  </si>
  <si>
    <t>業務用機械器具製造業</t>
  </si>
  <si>
    <t>とび・土工・コンクリート工事業</t>
  </si>
  <si>
    <t>電子部品・デバイス・電子回路製造業</t>
  </si>
  <si>
    <t>鉄骨・鉄筋工事業</t>
  </si>
  <si>
    <t>電気機械器具製造業</t>
  </si>
  <si>
    <t>石工・れんが・タイル・ブロック工事業</t>
  </si>
  <si>
    <t>情報通信機械器具製造業</t>
  </si>
  <si>
    <t>左官工事業</t>
  </si>
  <si>
    <t>輸送用機械器具製造業</t>
  </si>
  <si>
    <t>板金・金物工事業</t>
  </si>
  <si>
    <t>その他の製造業</t>
  </si>
  <si>
    <t>塗装工事業</t>
  </si>
  <si>
    <t>電気業</t>
  </si>
  <si>
    <t>床・内装工事業</t>
  </si>
  <si>
    <t>ガス業</t>
  </si>
  <si>
    <t>その他の職別工事業</t>
  </si>
  <si>
    <t>熱供給業</t>
  </si>
  <si>
    <t>電気工事業</t>
  </si>
  <si>
    <t>水道業</t>
  </si>
  <si>
    <t>電気通信・信号装置工事業</t>
  </si>
  <si>
    <t>通信業</t>
  </si>
  <si>
    <t>管工事業（さく井工事業を除く）</t>
  </si>
  <si>
    <t>放送業</t>
  </si>
  <si>
    <t>機械器具設置工事業</t>
  </si>
  <si>
    <t>情報サービス業</t>
  </si>
  <si>
    <t>その他の設備工事業</t>
  </si>
  <si>
    <t>インターネット附随サービス業</t>
  </si>
  <si>
    <t>畜産食料品製造業</t>
  </si>
  <si>
    <t>映像・音声・文字情報制作業</t>
  </si>
  <si>
    <t>水産食料品製造業</t>
  </si>
  <si>
    <t>鉄道業</t>
  </si>
  <si>
    <t>野菜缶詰・果実缶詰・農産保存食料品製造業</t>
  </si>
  <si>
    <t>道路旅客運送業</t>
  </si>
  <si>
    <t>調味料製造業</t>
  </si>
  <si>
    <t>道路貨物運送業</t>
  </si>
  <si>
    <t>糖類製造業</t>
  </si>
  <si>
    <t>水運業</t>
  </si>
  <si>
    <t>精穀・製粉業</t>
  </si>
  <si>
    <t>航空運輸業</t>
  </si>
  <si>
    <t>パン・菓子製造業</t>
  </si>
  <si>
    <t>倉庫業</t>
  </si>
  <si>
    <t>動植物油脂製造業</t>
  </si>
  <si>
    <t>運輸に附帯するサービス業</t>
  </si>
  <si>
    <t>その他の食料品製造業</t>
  </si>
  <si>
    <t>郵便業（信書便事業を含む）</t>
  </si>
  <si>
    <t>清涼飲料製造業</t>
  </si>
  <si>
    <t>各種商品卸売業</t>
  </si>
  <si>
    <t>酒類製造業</t>
  </si>
  <si>
    <t>繊維・衣服等卸売業</t>
  </si>
  <si>
    <t>茶・コーヒー製造業（清涼飲料を除く）</t>
  </si>
  <si>
    <t>飲食料品卸売業</t>
  </si>
  <si>
    <t>製氷業</t>
  </si>
  <si>
    <t>たばこ製造業</t>
  </si>
  <si>
    <t>機械器具卸売業</t>
  </si>
  <si>
    <t>飼料・有機質肥料製造業</t>
  </si>
  <si>
    <t>その他の卸売業</t>
  </si>
  <si>
    <t>製糸業，紡績業，化学繊維・ねん糸等製造業</t>
  </si>
  <si>
    <t>各種商品小売業</t>
  </si>
  <si>
    <t>織物業</t>
  </si>
  <si>
    <t>織物・衣服・身の回り品小売業</t>
  </si>
  <si>
    <t>ニット生地製造業</t>
  </si>
  <si>
    <t>飲食料品小売業</t>
  </si>
  <si>
    <t>染色整理業</t>
  </si>
  <si>
    <t>機械器具小売業</t>
  </si>
  <si>
    <t>綱・網・レース・繊維粗製品製造業</t>
  </si>
  <si>
    <t>その他の小売業</t>
  </si>
  <si>
    <t>外衣・シャツ製造業（和式を除く）</t>
  </si>
  <si>
    <t>無店舗小売業</t>
  </si>
  <si>
    <t>下着類製造業</t>
  </si>
  <si>
    <t>銀行業</t>
  </si>
  <si>
    <t>和装製品・その他の衣服・繊維製身の回り品製造業</t>
  </si>
  <si>
    <t>協同組織金融業</t>
  </si>
  <si>
    <t>その他の繊維製品製造業</t>
  </si>
  <si>
    <t>製材業，木製品製造業</t>
  </si>
  <si>
    <t>造作材・合板・建築用組立材料製造業</t>
  </si>
  <si>
    <t>補助的金融業等</t>
  </si>
  <si>
    <t>木製容器製造業（竹，とうを含む）</t>
  </si>
  <si>
    <t>その他の木製品製造業(竹，とうを含む)</t>
  </si>
  <si>
    <t>不動産取引業</t>
  </si>
  <si>
    <t>家具製造業</t>
  </si>
  <si>
    <t>不動産賃貸業・管理業</t>
  </si>
  <si>
    <t>宗教用具製造業</t>
  </si>
  <si>
    <t>物品賃貸業</t>
  </si>
  <si>
    <t>建具製造業</t>
  </si>
  <si>
    <t>学術・開発研究機関</t>
  </si>
  <si>
    <t>その他の家具・装備品製造業</t>
  </si>
  <si>
    <t>パルプ製造業</t>
  </si>
  <si>
    <t>広告業</t>
  </si>
  <si>
    <t>紙製造業</t>
  </si>
  <si>
    <t>加工紙製造業</t>
  </si>
  <si>
    <t>宿泊業</t>
  </si>
  <si>
    <t>紙製品製造業</t>
  </si>
  <si>
    <t>飲食店</t>
  </si>
  <si>
    <t>紙製容器製造業</t>
  </si>
  <si>
    <t>持ち帰り・配達飲食サービス業</t>
  </si>
  <si>
    <t>その他のパルプ・紙・紙加工品製造業</t>
  </si>
  <si>
    <t>洗濯・理容・美容・浴場業</t>
  </si>
  <si>
    <t>印刷業</t>
  </si>
  <si>
    <t>その他の生活関連サービス業</t>
  </si>
  <si>
    <t>製版業</t>
  </si>
  <si>
    <t>娯楽業</t>
  </si>
  <si>
    <t>製本業，印刷物加工業</t>
  </si>
  <si>
    <t>学校教育</t>
  </si>
  <si>
    <t>印刷関連サービス業</t>
  </si>
  <si>
    <t>化学肥料製造業</t>
  </si>
  <si>
    <t>医療業</t>
  </si>
  <si>
    <t>無機化学工業製品製造業</t>
  </si>
  <si>
    <t>保健衛生</t>
  </si>
  <si>
    <t>有機化学工業製品製造業</t>
  </si>
  <si>
    <t>社会保険・社会福祉・介護事業</t>
  </si>
  <si>
    <t>油脂加工製品・石けん・合成洗剤・界面活性剤・塗料製造業</t>
  </si>
  <si>
    <t>郵便局</t>
  </si>
  <si>
    <t>医薬品製造業</t>
  </si>
  <si>
    <t>化粧品・歯磨・その他の化粧用調整品製造業</t>
  </si>
  <si>
    <t>廃棄物処理業</t>
  </si>
  <si>
    <t>その他の化学工業</t>
  </si>
  <si>
    <t>自動車整備業</t>
  </si>
  <si>
    <t>石油精製業</t>
  </si>
  <si>
    <t>潤滑油・グリース製造業（石油精製業によらないもの）</t>
  </si>
  <si>
    <t>職業紹介・労働者派遣業</t>
  </si>
  <si>
    <t>コークス製造業</t>
  </si>
  <si>
    <t>その他の事業サービス業</t>
  </si>
  <si>
    <t>舗装材料製造業</t>
  </si>
  <si>
    <t>政治・経済・文化団体</t>
  </si>
  <si>
    <t>その他の石油製品・石炭製品製造業</t>
  </si>
  <si>
    <t>宗教</t>
  </si>
  <si>
    <t>プラスチック板・棒・管・継手・異形押出製品製造業</t>
  </si>
  <si>
    <t>その他のサービス業</t>
  </si>
  <si>
    <t>プラスチックフィルム・シート・床材・合成皮革製造業</t>
  </si>
  <si>
    <t>外国公務</t>
  </si>
  <si>
    <t>工業用プラスチック製品製造業</t>
  </si>
  <si>
    <t>発泡・強化プラスチック製品製造業</t>
  </si>
  <si>
    <t>プラスチック成形材料製造業（廃プラスチックを含む）</t>
  </si>
  <si>
    <t>分類不能の産業</t>
  </si>
  <si>
    <t>その他のプラスチック製品製造業</t>
  </si>
  <si>
    <t>タイヤ・チューブ製造業</t>
  </si>
  <si>
    <t>ゴム製・プラスチック製履物・同附属品製造業</t>
  </si>
  <si>
    <t>ゴムベルト・ゴムホース・工業用ゴム製品製造業</t>
  </si>
  <si>
    <t>その他のゴム製品製造業</t>
  </si>
  <si>
    <t>なめし革製造業</t>
  </si>
  <si>
    <t>工業用革製品製造業（手袋を除く）</t>
  </si>
  <si>
    <t>革製履物用材料・同附属品製造業</t>
  </si>
  <si>
    <t>革製履物製造業</t>
  </si>
  <si>
    <t>革製手袋製造業</t>
  </si>
  <si>
    <t>かばん製造業</t>
  </si>
  <si>
    <t>袋物製造業</t>
  </si>
  <si>
    <t>毛皮製造業</t>
  </si>
  <si>
    <t>その他のなめし革製品製造業</t>
  </si>
  <si>
    <t>ガラス・同製品製造業</t>
  </si>
  <si>
    <t>セメント・同製品製造業</t>
  </si>
  <si>
    <t>建設用粘土製品製造業（陶磁器製を除く)</t>
  </si>
  <si>
    <t>陶磁器・同関連製品製造業</t>
  </si>
  <si>
    <t>耐火物製造業</t>
  </si>
  <si>
    <t>炭素・黒鉛製品製造業</t>
  </si>
  <si>
    <t>研磨材・同製品製造業</t>
  </si>
  <si>
    <t>骨材・石工品等製造業</t>
  </si>
  <si>
    <t>その他の窯業・土石製品製造業</t>
  </si>
  <si>
    <t>製鉄業</t>
  </si>
  <si>
    <t>製鋼・製鋼圧延業</t>
  </si>
  <si>
    <t>製鋼を行わない鋼材製造業（表面処理鋼材を除く）</t>
  </si>
  <si>
    <t>表面処理鋼材製造業</t>
  </si>
  <si>
    <t>鉄素形材製造業</t>
  </si>
  <si>
    <t>その他の鉄鋼業</t>
  </si>
  <si>
    <t>非鉄金属第1次製錬・精製業</t>
  </si>
  <si>
    <t>非鉄金属第2次製錬・精製業（非鉄金属合金製造業を含む）</t>
  </si>
  <si>
    <t>非鉄金属・同合金圧延業（抽伸，押出しを含む）</t>
  </si>
  <si>
    <t>電線・ケーブル製造業</t>
  </si>
  <si>
    <t>非鉄金属素形材製造業</t>
  </si>
  <si>
    <t>その他の非鉄金属製造業</t>
  </si>
  <si>
    <t>ブリキ缶・その他のめっき板等製品製造業</t>
  </si>
  <si>
    <t>洋食器・刃物・手道具・金物類製造業</t>
  </si>
  <si>
    <t>暖房・調理等装置,配管工事用附属品製造業</t>
  </si>
  <si>
    <t>建設用・建築用金属製品製造業（製缶板金業を含む)</t>
  </si>
  <si>
    <t>金属素形材製品製造業</t>
  </si>
  <si>
    <t>金属被覆・彫刻業，熱処理業（ほうろう鉄器を除く）</t>
  </si>
  <si>
    <t>金属線製品製造業（ねじ類を除く)</t>
  </si>
  <si>
    <t>ボルト・ナット・リベット・小ねじ・木ねじ等製造業</t>
  </si>
  <si>
    <t>その他の金属製品製造業</t>
  </si>
  <si>
    <t>ボイラ・原動機製造業</t>
  </si>
  <si>
    <t>ポンプ・圧縮機器製造業</t>
  </si>
  <si>
    <t>一般産業用機械・装置製造業</t>
  </si>
  <si>
    <t>その他のはん用機械・同部分品製造業</t>
  </si>
  <si>
    <t>農業用機械製造業（農業用器具を除く）</t>
  </si>
  <si>
    <t>建設機械・鉱山機械製造業</t>
  </si>
  <si>
    <t>繊維機械製造業</t>
  </si>
  <si>
    <t>生活関連産業用機械製造業</t>
  </si>
  <si>
    <t>基礎素材産業用機械製造業</t>
  </si>
  <si>
    <t>金属加工機械製造業</t>
  </si>
  <si>
    <t>半導体・フラットパネルディスプレイ製造装置製造業</t>
  </si>
  <si>
    <t>その他の生産用機械・同部分品製造業</t>
  </si>
  <si>
    <t>事務用機械器具製造業</t>
  </si>
  <si>
    <t>サービス用・娯楽用機械器具製造業</t>
  </si>
  <si>
    <t>計量器・測定器・分析機器・試験機・測量機械器具・理化学機械器具製造業</t>
  </si>
  <si>
    <t>医療用機械器具・医療用品製造業</t>
  </si>
  <si>
    <t>光学機械器具・レンズ製造業</t>
  </si>
  <si>
    <t>武器製造業</t>
  </si>
  <si>
    <t>電子デバイス製造業</t>
  </si>
  <si>
    <t>電子部品製造業</t>
  </si>
  <si>
    <t>記録メディア製造業</t>
  </si>
  <si>
    <t>電子回路製造業</t>
  </si>
  <si>
    <t>ユニット部品製造業</t>
  </si>
  <si>
    <t>その他の電子部品・デバイス・電子回路製造業</t>
  </si>
  <si>
    <t>発電用・送電用・配電用電気機械器具製造業</t>
  </si>
  <si>
    <t>産業用電気機械器具製造業</t>
  </si>
  <si>
    <t>民生用電気機械器具製造業</t>
  </si>
  <si>
    <t>電球・電気照明器具製造業</t>
  </si>
  <si>
    <t>電池製造業</t>
  </si>
  <si>
    <t>電子応用装置製造業</t>
  </si>
  <si>
    <t>電気計測器製造業</t>
  </si>
  <si>
    <t>その他の電気機械器具製造業</t>
  </si>
  <si>
    <t>通信機械器具・同関連機械器具製造業</t>
  </si>
  <si>
    <t>映像・音響機械器具製造業</t>
  </si>
  <si>
    <t>電子計算機・同附属装置製造業</t>
  </si>
  <si>
    <t>自動車・同附属品製造業</t>
  </si>
  <si>
    <t>鉄道車両・同部分品製造業</t>
  </si>
  <si>
    <t>船舶製造・修理業，舶用機関製造業</t>
  </si>
  <si>
    <t>航空機・同附属品製造業</t>
  </si>
  <si>
    <t>産業用運搬車両・同部分品・附属品製造業</t>
  </si>
  <si>
    <t>その他の輸送用機械器具製造業</t>
  </si>
  <si>
    <t>貴金属・宝石製品製造業</t>
  </si>
  <si>
    <t>装身具・装飾品・ボタン・同関連品製造業（貴金属・宝石製を除く）</t>
  </si>
  <si>
    <t>時計・同部分品製造業</t>
  </si>
  <si>
    <t>楽器製造業</t>
  </si>
  <si>
    <t>がん具・運動用具製造業</t>
  </si>
  <si>
    <t>ペン・鉛筆・絵画用品・その他の事務用品製造業</t>
  </si>
  <si>
    <t>漆器製造業</t>
  </si>
  <si>
    <t>畳等生活雑貨製品製造業</t>
  </si>
  <si>
    <t>他に分類されない製造業</t>
  </si>
  <si>
    <t>上水道業</t>
  </si>
  <si>
    <t>工業用水道業</t>
  </si>
  <si>
    <t>下水道業</t>
  </si>
  <si>
    <t>固定電気通信業</t>
  </si>
  <si>
    <t>移動電気通信業</t>
  </si>
  <si>
    <t>電気通信に附帯するサービス業</t>
  </si>
  <si>
    <t>公共放送業（有線放送業を除く）</t>
  </si>
  <si>
    <t>民間放送業（有線放送業を除く）</t>
  </si>
  <si>
    <t>有線放送業</t>
  </si>
  <si>
    <t>ソフトウェア業</t>
  </si>
  <si>
    <t>情報処理・提供サービス業</t>
  </si>
  <si>
    <t>映像情報制作・配給業</t>
  </si>
  <si>
    <t>音声情報制作業</t>
  </si>
  <si>
    <t>新聞業</t>
  </si>
  <si>
    <t>出版業</t>
  </si>
  <si>
    <t>広告制作業</t>
  </si>
  <si>
    <t>映像・音声・文字情報制作に附帯するサービス業</t>
  </si>
  <si>
    <t>一般乗合旅客自動車運送業</t>
  </si>
  <si>
    <t>一般乗用旅客自動車運送業</t>
  </si>
  <si>
    <t>一般貸切旅客自動車運送業</t>
  </si>
  <si>
    <t>その他の道路旅客運送業</t>
  </si>
  <si>
    <t>一般貨物自動車運送業</t>
  </si>
  <si>
    <t>特定貨物自動車運送業</t>
  </si>
  <si>
    <t>貨物軽自動車運送業</t>
  </si>
  <si>
    <t>集配利用運送業</t>
  </si>
  <si>
    <t>その他の道路貨物運送業</t>
  </si>
  <si>
    <t>外航海運業</t>
  </si>
  <si>
    <t>沿海海運業</t>
  </si>
  <si>
    <t>内陸水運業</t>
  </si>
  <si>
    <t>船舶貸渡業</t>
  </si>
  <si>
    <t>航空運送業</t>
  </si>
  <si>
    <t>航空機使用業（航空運送業を除く）</t>
  </si>
  <si>
    <t>倉庫業（冷蔵倉庫業を除く）</t>
  </si>
  <si>
    <t>冷蔵倉庫業</t>
  </si>
  <si>
    <t>港湾運送業</t>
  </si>
  <si>
    <t>貨物運送取扱業（集配利用運送業を除く）</t>
  </si>
  <si>
    <t>運送代理店</t>
  </si>
  <si>
    <t>こん包業</t>
  </si>
  <si>
    <t>運輸施設提供業</t>
  </si>
  <si>
    <t>その他の運輸に附帯するサービス業</t>
  </si>
  <si>
    <t>繊維品卸売業（衣服，身の回り品を除く）</t>
  </si>
  <si>
    <t>衣服卸売業</t>
  </si>
  <si>
    <t>身の回り品卸売業</t>
  </si>
  <si>
    <t>農畜産物・水産物卸売業</t>
  </si>
  <si>
    <t>食料・飲料卸売業</t>
  </si>
  <si>
    <t>建築材料卸売業</t>
  </si>
  <si>
    <t>化学製品卸売業</t>
  </si>
  <si>
    <t>石油・鉱物卸売業</t>
  </si>
  <si>
    <t>鉄鋼製品卸売業</t>
  </si>
  <si>
    <t>非鉄金属卸売業</t>
  </si>
  <si>
    <t>再生資源卸売業</t>
  </si>
  <si>
    <t>産業機械器具卸売業</t>
  </si>
  <si>
    <t>自動車卸売業</t>
  </si>
  <si>
    <t>電気機械器具卸売業</t>
  </si>
  <si>
    <t>その他の機械器具卸売業</t>
  </si>
  <si>
    <t>家具・建具・じゅう器等卸売業</t>
  </si>
  <si>
    <t>医薬品・化粧品等卸売業</t>
  </si>
  <si>
    <t>紙・紙製品卸売業</t>
  </si>
  <si>
    <t>他に分類されない卸売業</t>
  </si>
  <si>
    <t>百貨店，総合スーパー</t>
  </si>
  <si>
    <t>その他の各種商品小売業（従業者が常時50人未満のもの）</t>
  </si>
  <si>
    <t>呉服・服地・寝具小売業</t>
  </si>
  <si>
    <t>男子服小売業</t>
  </si>
  <si>
    <t>婦人・子供服小売業</t>
  </si>
  <si>
    <t>靴・履物小売業</t>
  </si>
  <si>
    <t>その他の織物・衣服・身の回り品小売業</t>
  </si>
  <si>
    <t>各種食料品小売業</t>
  </si>
  <si>
    <t>野菜・果実小売業</t>
  </si>
  <si>
    <t>食肉小売業</t>
  </si>
  <si>
    <t>鮮魚小売業</t>
  </si>
  <si>
    <t>酒小売業</t>
  </si>
  <si>
    <t>菓子・パン小売業</t>
  </si>
  <si>
    <t>その他の飲食料品小売業</t>
  </si>
  <si>
    <t>自動車小売業</t>
  </si>
  <si>
    <t>自転車小売業</t>
  </si>
  <si>
    <t>機械器具小売業（自動車，自転車を除く）</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</si>
  <si>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</si>
  <si>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</si>
  <si>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</si>
  <si>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</si>
  <si>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</si>
  <si>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</si>
  <si>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</si>
  <si>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</si>
  <si>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</si>
  <si>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通信販売・訪問販売小売業</t>
  </si>
  <si>
    <t>自動販売機による小売業</t>
  </si>
  <si>
    <t>その他の無店舗小売業</t>
  </si>
  <si>
    <t>中央銀行</t>
  </si>
  <si>
    <t>銀行（中央銀行を除く）</t>
  </si>
  <si>
    <t>中小企業等金融業</t>
  </si>
  <si>
    <t>農林水産金融業</t>
  </si>
  <si>
    <t>貸金業</t>
  </si>
  <si>
    <t>質屋</t>
  </si>
  <si>
    <t>クレジットカード業，割賦金融業</t>
  </si>
  <si>
    <t>その他の非預金信用機関</t>
  </si>
  <si>
    <t>金融商品取引業</t>
  </si>
  <si>
    <t>商品先物取引業，商品投資顧問業</t>
  </si>
  <si>
    <t>補助的金融業，金融附帯業</t>
  </si>
  <si>
    <t>信託業</t>
  </si>
  <si>
    <t>金融代理業</t>
  </si>
  <si>
    <t>生命保険業</t>
  </si>
  <si>
    <t>損害保険業</t>
  </si>
  <si>
    <t>共済事業，少額短期保険業</t>
  </si>
  <si>
    <t>保険媒介代理業</t>
  </si>
  <si>
    <t>保険サービス業</t>
  </si>
  <si>
    <t>建物売買業，土地売買業</t>
  </si>
  <si>
    <t>不動産代理業・仲介業</t>
  </si>
  <si>
    <t>不動産賃貸業（貸家業，貸間業を除く）</t>
  </si>
  <si>
    <t>貸家業，貸間業</t>
  </si>
  <si>
    <t>駐車場業</t>
  </si>
  <si>
    <t>不動産管理業</t>
  </si>
  <si>
    <t>各種物品賃貸業</t>
  </si>
  <si>
    <t>産業用機械器具賃貸業</t>
  </si>
  <si>
    <t>事務用機械器具賃貸業</t>
  </si>
  <si>
    <t>自動車賃貸業</t>
  </si>
  <si>
    <t>スポーツ・娯楽用品賃貸業</t>
  </si>
  <si>
    <t>その他の物品賃貸業</t>
  </si>
  <si>
    <t>自然科学研究所</t>
  </si>
  <si>
    <t>人文・社会科学研究所</t>
  </si>
  <si>
    <t>法律事務所，特許事務所</t>
  </si>
  <si>
    <t>公証人役場，司法書士事務所，土地家屋調査士事務所</t>
  </si>
  <si>
    <t>行政書士事務所</t>
  </si>
  <si>
    <t>公認会計士事務所，税理士事務所</t>
  </si>
  <si>
    <t>社会保険労務士事務所</t>
  </si>
  <si>
    <t>デザイン業</t>
  </si>
  <si>
    <t>著述・芸術家業</t>
  </si>
  <si>
    <t>経営コンサルタント業，純粋持株会社</t>
  </si>
  <si>
    <t>その他の専門サービス業</t>
  </si>
  <si>
    <t>獣医業</t>
  </si>
  <si>
    <t>土木建築サービス業</t>
  </si>
  <si>
    <t>機械設計業</t>
  </si>
  <si>
    <t>商品・非破壊検査業</t>
  </si>
  <si>
    <t>計量証明業</t>
  </si>
  <si>
    <t>写真業</t>
  </si>
  <si>
    <t>その他の技術サービス業</t>
  </si>
  <si>
    <t>旅館，ホテル</t>
  </si>
  <si>
    <t>簡易宿所</t>
  </si>
  <si>
    <t>下宿業</t>
  </si>
  <si>
    <t>その他の宿泊業</t>
  </si>
  <si>
    <t>食堂，レストラン（専門料理店を除く）</t>
  </si>
  <si>
    <t>専門料理店</t>
  </si>
  <si>
    <t>そば・うどん店</t>
  </si>
  <si>
    <t>すし店</t>
  </si>
  <si>
    <t>酒場，ビヤホール</t>
  </si>
  <si>
    <t>バー，キャバレー，ナイトクラブ</t>
  </si>
  <si>
    <t>喫茶店</t>
  </si>
  <si>
    <t>その他の飲食店</t>
  </si>
  <si>
    <t>持ち帰り飲食サービス業</t>
  </si>
  <si>
    <t>配達飲食サービス業</t>
  </si>
  <si>
    <t>洗濯業</t>
  </si>
  <si>
    <t>理容業</t>
  </si>
  <si>
    <t>美容業</t>
  </si>
  <si>
    <t>一般公衆浴場業</t>
  </si>
  <si>
    <t>その他の公衆浴場業</t>
  </si>
  <si>
    <t>その他の洗濯・理容・美容・浴場業</t>
  </si>
  <si>
    <t>旅行業</t>
  </si>
  <si>
    <t>家事サービス業</t>
  </si>
  <si>
    <t>衣服裁縫修理業</t>
  </si>
  <si>
    <t>物品預り業</t>
  </si>
  <si>
    <t>火葬・墓地管理業</t>
  </si>
  <si>
    <t>冠婚葬祭業</t>
  </si>
  <si>
    <t>他に分類されない生活関連サービス業</t>
  </si>
  <si>
    <t>映画館</t>
  </si>
  <si>
    <t>興行場（別掲を除く），興行団</t>
  </si>
  <si>
    <t>競輪・競馬等の競走場，競技団</t>
  </si>
  <si>
    <t>スポーツ施設提供業</t>
  </si>
  <si>
    <t>公園，遊園地</t>
  </si>
  <si>
    <t>遊戯場</t>
  </si>
  <si>
    <t>その他の娯楽業</t>
  </si>
  <si>
    <t>幼稚園</t>
  </si>
  <si>
    <t>小学校</t>
  </si>
  <si>
    <t>中学校</t>
  </si>
  <si>
    <t>高等学校，中等教育学校</t>
  </si>
  <si>
    <t>特別支援学校</t>
  </si>
  <si>
    <t>高等教育機関</t>
  </si>
  <si>
    <t>専修学校，各種学校</t>
  </si>
  <si>
    <t>学校教育支援機関</t>
  </si>
  <si>
    <t>幼保連携型認定こども園</t>
  </si>
  <si>
    <t>社会教育</t>
  </si>
  <si>
    <t>職業・教育支援施設</t>
  </si>
  <si>
    <t>学習塾</t>
  </si>
  <si>
    <t>教養・技能教授業</t>
  </si>
  <si>
    <t>他に分類されない教育，学習支援業</t>
  </si>
  <si>
    <t>病院</t>
  </si>
  <si>
    <t>一般診療所</t>
  </si>
  <si>
    <t>歯科診療所</t>
  </si>
  <si>
    <t>助産・看護業</t>
  </si>
  <si>
    <t>療術業</t>
  </si>
  <si>
    <t>医療に附帯するサービス業</t>
  </si>
  <si>
    <t>保健所</t>
  </si>
  <si>
    <t>健康相談施設</t>
  </si>
  <si>
    <t>その他の保健衛生</t>
  </si>
  <si>
    <t>社会保険事業団体</t>
  </si>
  <si>
    <t>福祉事務所</t>
  </si>
  <si>
    <t>児童福祉事業</t>
  </si>
  <si>
    <t>老人福祉・介護事業</t>
  </si>
  <si>
    <t>障害者福祉事業</t>
  </si>
  <si>
    <t>その他の社会保険・社会福祉・介護事業</t>
  </si>
  <si>
    <t>郵便局受託業</t>
  </si>
  <si>
    <t>農林水産業協同組合（他に分類されないもの）</t>
  </si>
  <si>
    <t>事業協同組合（他に分類されないもの）</t>
  </si>
  <si>
    <t>一般廃棄物処理業</t>
  </si>
  <si>
    <t>産業廃棄物処理業</t>
  </si>
  <si>
    <t>その他の廃棄物処理業</t>
  </si>
  <si>
    <t>機械修理業（電気機械器具を除く）</t>
  </si>
  <si>
    <t>電気機械器具修理業</t>
  </si>
  <si>
    <t>表具業</t>
  </si>
  <si>
    <t>その他の修理業</t>
  </si>
  <si>
    <t>職業紹介業</t>
  </si>
  <si>
    <t>労働者派遣業</t>
  </si>
  <si>
    <t>速記・ワープロ入力・複写業</t>
  </si>
  <si>
    <t>建物サービス業</t>
  </si>
  <si>
    <t>警備業</t>
  </si>
  <si>
    <t>他に分類されない事業サービス業</t>
  </si>
  <si>
    <t>経済団体</t>
  </si>
  <si>
    <t>労働団体</t>
  </si>
  <si>
    <t>学術・文化団体</t>
  </si>
  <si>
    <t>政治団体</t>
  </si>
  <si>
    <t>他に分類されない非営利的団体</t>
  </si>
  <si>
    <t>神道系宗教</t>
  </si>
  <si>
    <t>仏教系宗教</t>
  </si>
  <si>
    <t>キリスト教系宗教</t>
  </si>
  <si>
    <t>その他の宗教</t>
  </si>
  <si>
    <t>集会場</t>
  </si>
  <si>
    <t>と畜場</t>
  </si>
  <si>
    <t>他に分類されないサービス業</t>
  </si>
  <si>
    <t>外国公館</t>
  </si>
  <si>
    <t>その他の外国公務</t>
  </si>
  <si>
    <t>申請時点の企業全体の従業員数を記載してください
（パート、アルバイト含む）</t>
    <rPh sb="0" eb="2">
      <t>シンセイ</t>
    </rPh>
    <rPh sb="2" eb="4">
      <t>ジテン</t>
    </rPh>
    <rPh sb="5" eb="7">
      <t>キギョウ</t>
    </rPh>
    <rPh sb="7" eb="9">
      <t>ゼンタイ</t>
    </rPh>
    <rPh sb="10" eb="13">
      <t>ジュウギョウイン</t>
    </rPh>
    <rPh sb="13" eb="14">
      <t>スウ</t>
    </rPh>
    <rPh sb="34" eb="35">
      <t>フク</t>
    </rPh>
    <phoneticPr fontId="7"/>
  </si>
  <si>
    <t>前年度の企業全体の従業員数を記載してください
（パート、アルバイト含む）</t>
    <rPh sb="0" eb="3">
      <t>ゼンネンド</t>
    </rPh>
    <rPh sb="4" eb="6">
      <t>キギョウ</t>
    </rPh>
    <rPh sb="6" eb="8">
      <t>ゼンタイ</t>
    </rPh>
    <rPh sb="9" eb="12">
      <t>ジュウギョウイン</t>
    </rPh>
    <rPh sb="12" eb="13">
      <t>スウ</t>
    </rPh>
    <rPh sb="33" eb="34">
      <t>フク</t>
    </rPh>
    <phoneticPr fontId="7"/>
  </si>
  <si>
    <t>前々年度の企業全体の従業員数を記載してください
（パート、アルバイト含む）</t>
    <rPh sb="0" eb="2">
      <t>ゼンゼン</t>
    </rPh>
    <rPh sb="2" eb="4">
      <t>ネンド</t>
    </rPh>
    <rPh sb="5" eb="7">
      <t>キギョウ</t>
    </rPh>
    <rPh sb="7" eb="9">
      <t>ゼンタイ</t>
    </rPh>
    <rPh sb="10" eb="13">
      <t>ジュウギョウイン</t>
    </rPh>
    <rPh sb="13" eb="14">
      <t>スウ</t>
    </rPh>
    <rPh sb="34" eb="35">
      <t>フク</t>
    </rPh>
    <phoneticPr fontId="7"/>
  </si>
  <si>
    <t>過去3年の
営業利益</t>
    <rPh sb="0" eb="2">
      <t>カコ</t>
    </rPh>
    <rPh sb="3" eb="4">
      <t>ネン</t>
    </rPh>
    <rPh sb="6" eb="8">
      <t>エイギョウ</t>
    </rPh>
    <rPh sb="8" eb="10">
      <t>リエキ</t>
    </rPh>
    <phoneticPr fontId="7"/>
  </si>
  <si>
    <t>過去3年の
従業員数</t>
    <rPh sb="0" eb="2">
      <t>カコ</t>
    </rPh>
    <rPh sb="3" eb="4">
      <t>ネン</t>
    </rPh>
    <rPh sb="6" eb="9">
      <t>ジュウギョウイン</t>
    </rPh>
    <rPh sb="9" eb="10">
      <t>スウ</t>
    </rPh>
    <phoneticPr fontId="7"/>
  </si>
  <si>
    <t>１期前</t>
    <rPh sb="1" eb="2">
      <t>キ</t>
    </rPh>
    <rPh sb="2" eb="3">
      <t>マエ</t>
    </rPh>
    <phoneticPr fontId="7"/>
  </si>
  <si>
    <t>２期前</t>
    <rPh sb="1" eb="2">
      <t>キ</t>
    </rPh>
    <rPh sb="2" eb="3">
      <t>マエ</t>
    </rPh>
    <phoneticPr fontId="7"/>
  </si>
  <si>
    <t>日本標準産業分類に基づき選択してください</t>
    <rPh sb="12" eb="14">
      <t>センタク</t>
    </rPh>
    <phoneticPr fontId="7"/>
  </si>
  <si>
    <t>担当者名</t>
    <rPh sb="0" eb="3">
      <t>タントウシャ</t>
    </rPh>
    <rPh sb="3" eb="4">
      <t>メイ</t>
    </rPh>
    <phoneticPr fontId="7"/>
  </si>
  <si>
    <t>被推薦企業の担当者名を記載してください</t>
    <rPh sb="0" eb="1">
      <t>ヒ</t>
    </rPh>
    <rPh sb="1" eb="3">
      <t>スイセン</t>
    </rPh>
    <rPh sb="3" eb="5">
      <t>キギョウ</t>
    </rPh>
    <rPh sb="6" eb="10">
      <t>タントウシャメイ</t>
    </rPh>
    <rPh sb="11" eb="13">
      <t>キサイ</t>
    </rPh>
    <phoneticPr fontId="7"/>
  </si>
  <si>
    <t>東証一部上場</t>
    <rPh sb="0" eb="2">
      <t>トウショウ</t>
    </rPh>
    <rPh sb="2" eb="4">
      <t>イチブ</t>
    </rPh>
    <rPh sb="4" eb="6">
      <t>ジョウジョウ</t>
    </rPh>
    <phoneticPr fontId="7"/>
  </si>
  <si>
    <t>東京証券取引所第一部に上場しているか記載ください</t>
    <rPh sb="0" eb="2">
      <t>トウキョウ</t>
    </rPh>
    <rPh sb="2" eb="4">
      <t>ショウケン</t>
    </rPh>
    <rPh sb="4" eb="7">
      <t>トリヒキジョ</t>
    </rPh>
    <rPh sb="7" eb="8">
      <t>ダイ</t>
    </rPh>
    <rPh sb="8" eb="10">
      <t>イチブ</t>
    </rPh>
    <rPh sb="11" eb="13">
      <t>ジョウジョウ</t>
    </rPh>
    <rPh sb="18" eb="20">
      <t>キサイ</t>
    </rPh>
    <phoneticPr fontId="7"/>
  </si>
  <si>
    <t>決算書類の作成状況</t>
    <rPh sb="0" eb="2">
      <t>ケッサン</t>
    </rPh>
    <rPh sb="2" eb="4">
      <t>ショルイ</t>
    </rPh>
    <rPh sb="5" eb="7">
      <t>サクセイ</t>
    </rPh>
    <rPh sb="7" eb="9">
      <t>ジョウキョウ</t>
    </rPh>
    <phoneticPr fontId="7"/>
  </si>
  <si>
    <t>決算書類を、一般に公正妥当と認められる会計基準に従って作成しているか記載してください。（「企業会計基準」、「中小企業の会計に関する指針」、「中小企業の会計に関する基本要領」に準じて決算書類を作成している等）</t>
    <rPh sb="0" eb="2">
      <t>ケッサン</t>
    </rPh>
    <rPh sb="2" eb="4">
      <t>ショルイ</t>
    </rPh>
    <rPh sb="34" eb="36">
      <t>キサイ</t>
    </rPh>
    <rPh sb="101" eb="102">
      <t>トウ</t>
    </rPh>
    <phoneticPr fontId="7"/>
  </si>
  <si>
    <t>○</t>
    <phoneticPr fontId="7"/>
  </si>
  <si>
    <t>グローバル型</t>
    <rPh sb="5" eb="6">
      <t>ガタ</t>
    </rPh>
    <phoneticPr fontId="7"/>
  </si>
  <si>
    <t>サプライチェーン型</t>
    <rPh sb="8" eb="9">
      <t>ガタ</t>
    </rPh>
    <phoneticPr fontId="7"/>
  </si>
  <si>
    <t>地域資源型</t>
    <rPh sb="0" eb="2">
      <t>チイキ</t>
    </rPh>
    <rPh sb="2" eb="4">
      <t>シゲン</t>
    </rPh>
    <rPh sb="4" eb="5">
      <t>ガタ</t>
    </rPh>
    <phoneticPr fontId="7"/>
  </si>
  <si>
    <t>企業類型</t>
    <rPh sb="0" eb="2">
      <t>キギョウ</t>
    </rPh>
    <rPh sb="2" eb="4">
      <t>ルイケイ</t>
    </rPh>
    <phoneticPr fontId="7"/>
  </si>
  <si>
    <t>親会社の
情報</t>
    <rPh sb="0" eb="1">
      <t>オヤ</t>
    </rPh>
    <rPh sb="1" eb="3">
      <t>カイシャ</t>
    </rPh>
    <rPh sb="5" eb="7">
      <t>ジョウホウ</t>
    </rPh>
    <phoneticPr fontId="7"/>
  </si>
  <si>
    <t>親会社の有無</t>
    <rPh sb="0" eb="1">
      <t>オヤ</t>
    </rPh>
    <rPh sb="1" eb="3">
      <t>カイシャ</t>
    </rPh>
    <rPh sb="4" eb="6">
      <t>ウム</t>
    </rPh>
    <phoneticPr fontId="7"/>
  </si>
  <si>
    <t>親会社の資本金</t>
    <rPh sb="0" eb="1">
      <t>オヤ</t>
    </rPh>
    <rPh sb="1" eb="3">
      <t>カイシャ</t>
    </rPh>
    <rPh sb="4" eb="7">
      <t>シホンキン</t>
    </rPh>
    <phoneticPr fontId="7"/>
  </si>
  <si>
    <t>親会社の売上高</t>
    <rPh sb="0" eb="1">
      <t>オヤ</t>
    </rPh>
    <rPh sb="1" eb="3">
      <t>カイシャ</t>
    </rPh>
    <rPh sb="4" eb="7">
      <t>ウリアゲダカ</t>
    </rPh>
    <phoneticPr fontId="7"/>
  </si>
  <si>
    <t>親会社の上場状況</t>
    <rPh sb="0" eb="1">
      <t>オヤ</t>
    </rPh>
    <rPh sb="1" eb="3">
      <t>カイシャ</t>
    </rPh>
    <rPh sb="4" eb="6">
      <t>ジョウジョウ</t>
    </rPh>
    <rPh sb="6" eb="8">
      <t>ジョウキョウ</t>
    </rPh>
    <phoneticPr fontId="7"/>
  </si>
  <si>
    <t>被推薦企業に親会社（被推薦企業の発行済み株式の50％以上を保有する事業者）があるか記載してください</t>
    <rPh sb="0" eb="1">
      <t>ヒ</t>
    </rPh>
    <rPh sb="1" eb="3">
      <t>スイセン</t>
    </rPh>
    <rPh sb="3" eb="5">
      <t>キギョウ</t>
    </rPh>
    <rPh sb="6" eb="7">
      <t>オヤ</t>
    </rPh>
    <rPh sb="7" eb="9">
      <t>カイシャ</t>
    </rPh>
    <rPh sb="10" eb="11">
      <t>ヒ</t>
    </rPh>
    <rPh sb="11" eb="13">
      <t>スイセン</t>
    </rPh>
    <rPh sb="13" eb="15">
      <t>キギョウ</t>
    </rPh>
    <rPh sb="16" eb="18">
      <t>ハッコウ</t>
    </rPh>
    <rPh sb="18" eb="19">
      <t>ズ</t>
    </rPh>
    <rPh sb="20" eb="22">
      <t>カブシキ</t>
    </rPh>
    <rPh sb="26" eb="28">
      <t>イジョウ</t>
    </rPh>
    <rPh sb="29" eb="31">
      <t>ホユウ</t>
    </rPh>
    <rPh sb="33" eb="36">
      <t>ジギョウシャ</t>
    </rPh>
    <rPh sb="41" eb="43">
      <t>キサイ</t>
    </rPh>
    <phoneticPr fontId="7"/>
  </si>
  <si>
    <t>親会社の直近財務諸表（単体）の資本金</t>
    <rPh sb="0" eb="1">
      <t>オヤ</t>
    </rPh>
    <rPh sb="1" eb="3">
      <t>カイシャ</t>
    </rPh>
    <rPh sb="4" eb="6">
      <t>チョッキン</t>
    </rPh>
    <rPh sb="6" eb="8">
      <t>ザイム</t>
    </rPh>
    <rPh sb="8" eb="10">
      <t>ショヒョウ</t>
    </rPh>
    <rPh sb="11" eb="13">
      <t>タンタイ</t>
    </rPh>
    <rPh sb="15" eb="18">
      <t>シホンキン</t>
    </rPh>
    <phoneticPr fontId="7"/>
  </si>
  <si>
    <t>親会社の直近財務諸表（単体）の売上高</t>
    <rPh sb="0" eb="1">
      <t>オヤ</t>
    </rPh>
    <rPh sb="1" eb="3">
      <t>カイシャ</t>
    </rPh>
    <rPh sb="4" eb="6">
      <t>チョッキン</t>
    </rPh>
    <rPh sb="6" eb="8">
      <t>ザイム</t>
    </rPh>
    <rPh sb="8" eb="10">
      <t>ショヒョウ</t>
    </rPh>
    <rPh sb="11" eb="13">
      <t>タンタイ</t>
    </rPh>
    <rPh sb="15" eb="18">
      <t>ウリアゲダカ</t>
    </rPh>
    <phoneticPr fontId="7"/>
  </si>
  <si>
    <t>親会社が東証証券取引所第一部に上場しているか記載してください</t>
    <rPh sb="0" eb="1">
      <t>オヤ</t>
    </rPh>
    <rPh sb="1" eb="3">
      <t>カイシャ</t>
    </rPh>
    <rPh sb="4" eb="6">
      <t>トウショウ</t>
    </rPh>
    <rPh sb="6" eb="8">
      <t>ショウケン</t>
    </rPh>
    <rPh sb="8" eb="11">
      <t>トリヒキジョ</t>
    </rPh>
    <rPh sb="11" eb="12">
      <t>ダイ</t>
    </rPh>
    <rPh sb="12" eb="14">
      <t>イチブ</t>
    </rPh>
    <rPh sb="15" eb="17">
      <t>ジョウジョウ</t>
    </rPh>
    <rPh sb="22" eb="24">
      <t>キサイ</t>
    </rPh>
    <phoneticPr fontId="7"/>
  </si>
  <si>
    <t>単位：百万円</t>
    <rPh sb="0" eb="2">
      <t>タンイ</t>
    </rPh>
    <rPh sb="3" eb="4">
      <t>ヒャク</t>
    </rPh>
    <rPh sb="4" eb="6">
      <t>マンエン</t>
    </rPh>
    <phoneticPr fontId="7"/>
  </si>
  <si>
    <t>直近財務諸表（単体）の資本金</t>
    <rPh sb="0" eb="2">
      <t>チョッキン</t>
    </rPh>
    <rPh sb="2" eb="4">
      <t>ザイム</t>
    </rPh>
    <rPh sb="4" eb="6">
      <t>ショヒョウ</t>
    </rPh>
    <rPh sb="7" eb="9">
      <t>タンタイ</t>
    </rPh>
    <rPh sb="11" eb="14">
      <t>シホンキン</t>
    </rPh>
    <phoneticPr fontId="7"/>
  </si>
  <si>
    <t>直近財務諸表（単体）の年間営業利益</t>
    <rPh sb="0" eb="2">
      <t>チョッキン</t>
    </rPh>
    <rPh sb="2" eb="4">
      <t>ザイム</t>
    </rPh>
    <rPh sb="4" eb="6">
      <t>ショヒョウ</t>
    </rPh>
    <rPh sb="7" eb="9">
      <t>タンタイ</t>
    </rPh>
    <rPh sb="11" eb="13">
      <t>ネンカン</t>
    </rPh>
    <rPh sb="13" eb="15">
      <t>エイギョウ</t>
    </rPh>
    <rPh sb="15" eb="17">
      <t>リエキ</t>
    </rPh>
    <phoneticPr fontId="7"/>
  </si>
  <si>
    <t>１期前の年間営業利益（単体）</t>
    <rPh sb="1" eb="2">
      <t>キ</t>
    </rPh>
    <rPh sb="2" eb="3">
      <t>マエ</t>
    </rPh>
    <rPh sb="4" eb="6">
      <t>ネンカン</t>
    </rPh>
    <rPh sb="6" eb="8">
      <t>エイギョウ</t>
    </rPh>
    <rPh sb="8" eb="10">
      <t>リエキ</t>
    </rPh>
    <rPh sb="11" eb="13">
      <t>タンタイ</t>
    </rPh>
    <phoneticPr fontId="7"/>
  </si>
  <si>
    <t>２期前の年間営業利益（単体）</t>
    <rPh sb="1" eb="2">
      <t>キ</t>
    </rPh>
    <rPh sb="2" eb="3">
      <t>マエ</t>
    </rPh>
    <rPh sb="6" eb="8">
      <t>エイギョウ</t>
    </rPh>
    <rPh sb="8" eb="10">
      <t>リエキ</t>
    </rPh>
    <rPh sb="11" eb="13">
      <t>タンタイ</t>
    </rPh>
    <phoneticPr fontId="7"/>
  </si>
  <si>
    <t>直近財務諸表（単体）の年間売上高</t>
    <rPh sb="0" eb="2">
      <t>チョッキン</t>
    </rPh>
    <rPh sb="2" eb="4">
      <t>ザイム</t>
    </rPh>
    <rPh sb="4" eb="6">
      <t>ショヒョウ</t>
    </rPh>
    <rPh sb="7" eb="9">
      <t>タンタイ</t>
    </rPh>
    <rPh sb="11" eb="13">
      <t>ネンカン</t>
    </rPh>
    <rPh sb="13" eb="16">
      <t>ウリアゲダカ</t>
    </rPh>
    <phoneticPr fontId="7"/>
  </si>
  <si>
    <t>直近財務諸表（単体）の資産総額</t>
    <rPh sb="0" eb="2">
      <t>チョッキン</t>
    </rPh>
    <rPh sb="2" eb="4">
      <t>ザイム</t>
    </rPh>
    <rPh sb="4" eb="6">
      <t>ショヒョウ</t>
    </rPh>
    <rPh sb="7" eb="9">
      <t>タンタイ</t>
    </rPh>
    <rPh sb="11" eb="13">
      <t>シサン</t>
    </rPh>
    <rPh sb="13" eb="15">
      <t>ソウガク</t>
    </rPh>
    <phoneticPr fontId="7"/>
  </si>
  <si>
    <t>直近財務諸表（単体）の負債総額</t>
    <rPh sb="0" eb="2">
      <t>チョッキン</t>
    </rPh>
    <rPh sb="2" eb="4">
      <t>ザイム</t>
    </rPh>
    <rPh sb="4" eb="6">
      <t>ショヒョウ</t>
    </rPh>
    <rPh sb="7" eb="9">
      <t>タンタイ</t>
    </rPh>
    <rPh sb="11" eb="13">
      <t>フサイ</t>
    </rPh>
    <rPh sb="13" eb="15">
      <t>ソウガク</t>
    </rPh>
    <phoneticPr fontId="7"/>
  </si>
  <si>
    <t>リスト選択</t>
    <rPh sb="3" eb="5">
      <t>センタク</t>
    </rPh>
    <phoneticPr fontId="7"/>
  </si>
  <si>
    <t>本社所在地を選択してください</t>
    <rPh sb="0" eb="2">
      <t>ホンシャ</t>
    </rPh>
    <rPh sb="2" eb="5">
      <t>ショザイチ</t>
    </rPh>
    <rPh sb="6" eb="8">
      <t>センタク</t>
    </rPh>
    <phoneticPr fontId="7"/>
  </si>
  <si>
    <t>本社所在地の市区町村を記載してください</t>
    <rPh sb="0" eb="2">
      <t>ホンシャ</t>
    </rPh>
    <rPh sb="2" eb="5">
      <t>ショザイチ</t>
    </rPh>
    <rPh sb="6" eb="10">
      <t>シクチョウソン</t>
    </rPh>
    <rPh sb="11" eb="13">
      <t>キサイ</t>
    </rPh>
    <phoneticPr fontId="7"/>
  </si>
  <si>
    <t>記載形式</t>
    <rPh sb="0" eb="2">
      <t>キサイ</t>
    </rPh>
    <rPh sb="2" eb="4">
      <t>ケイシキ</t>
    </rPh>
    <phoneticPr fontId="7"/>
  </si>
  <si>
    <t>直近財務諸表（単体）の年間売上高が１千億円未満であること</t>
    <rPh sb="0" eb="2">
      <t>チョッキン</t>
    </rPh>
    <rPh sb="2" eb="4">
      <t>ザイム</t>
    </rPh>
    <rPh sb="4" eb="6">
      <t>ショヒョウ</t>
    </rPh>
    <rPh sb="7" eb="9">
      <t>タンタイ</t>
    </rPh>
    <rPh sb="11" eb="13">
      <t>ネンカン</t>
    </rPh>
    <rPh sb="13" eb="15">
      <t>ウリアゲ</t>
    </rPh>
    <rPh sb="15" eb="16">
      <t>ダカ</t>
    </rPh>
    <rPh sb="20" eb="21">
      <t>エン</t>
    </rPh>
    <rPh sb="21" eb="23">
      <t>ミマン</t>
    </rPh>
    <phoneticPr fontId="7"/>
  </si>
  <si>
    <t>直近財務諸表（単体）において債務超過でないこと</t>
    <rPh sb="0" eb="2">
      <t>チョッキン</t>
    </rPh>
    <rPh sb="2" eb="4">
      <t>ザイム</t>
    </rPh>
    <rPh sb="4" eb="6">
      <t>ショヒョウ</t>
    </rPh>
    <rPh sb="7" eb="9">
      <t>タンタイ</t>
    </rPh>
    <rPh sb="14" eb="16">
      <t>サイム</t>
    </rPh>
    <rPh sb="16" eb="18">
      <t>チョウカ</t>
    </rPh>
    <phoneticPr fontId="7"/>
  </si>
  <si>
    <t>東京証券取引所第一部上場企業でないこと</t>
    <rPh sb="0" eb="2">
      <t>トウキョウ</t>
    </rPh>
    <rPh sb="2" eb="4">
      <t>ショウケン</t>
    </rPh>
    <rPh sb="4" eb="6">
      <t>トリヒキ</t>
    </rPh>
    <rPh sb="6" eb="7">
      <t>ジョ</t>
    </rPh>
    <rPh sb="7" eb="9">
      <t>ダイイチ</t>
    </rPh>
    <rPh sb="9" eb="10">
      <t>ブ</t>
    </rPh>
    <rPh sb="10" eb="12">
      <t>ジョウジョウ</t>
    </rPh>
    <rPh sb="12" eb="14">
      <t>キギョウ</t>
    </rPh>
    <phoneticPr fontId="7"/>
  </si>
  <si>
    <t>一般に公正妥当と認められる会計基準に従って決算書類を作成していること</t>
    <rPh sb="0" eb="2">
      <t>イッパン</t>
    </rPh>
    <rPh sb="3" eb="5">
      <t>コウセイ</t>
    </rPh>
    <rPh sb="5" eb="7">
      <t>ダトウ</t>
    </rPh>
    <rPh sb="8" eb="9">
      <t>ミト</t>
    </rPh>
    <rPh sb="13" eb="15">
      <t>カイケイ</t>
    </rPh>
    <rPh sb="15" eb="17">
      <t>キジュン</t>
    </rPh>
    <rPh sb="18" eb="19">
      <t>シタガ</t>
    </rPh>
    <rPh sb="21" eb="23">
      <t>ケッサン</t>
    </rPh>
    <rPh sb="23" eb="25">
      <t>ショルイ</t>
    </rPh>
    <rPh sb="26" eb="28">
      <t>サクセイ</t>
    </rPh>
    <phoneticPr fontId="7"/>
  </si>
  <si>
    <t>自動</t>
    <rPh sb="0" eb="2">
      <t>ジドウ</t>
    </rPh>
    <phoneticPr fontId="7"/>
  </si>
  <si>
    <t>連絡がつく電話番号を記載（－（ハイフン）で区切って記載）</t>
    <rPh sb="0" eb="2">
      <t>レンラク</t>
    </rPh>
    <rPh sb="5" eb="7">
      <t>デンワ</t>
    </rPh>
    <rPh sb="7" eb="9">
      <t>バンゴウ</t>
    </rPh>
    <rPh sb="21" eb="23">
      <t>クギ</t>
    </rPh>
    <rPh sb="25" eb="27">
      <t>キサイ</t>
    </rPh>
    <phoneticPr fontId="7"/>
  </si>
  <si>
    <t>親会社名</t>
    <rPh sb="0" eb="1">
      <t>オヤ</t>
    </rPh>
    <rPh sb="1" eb="3">
      <t>カイシャ</t>
    </rPh>
    <rPh sb="3" eb="4">
      <t>メイ</t>
    </rPh>
    <phoneticPr fontId="7"/>
  </si>
  <si>
    <t>親会社がある場合、その企業名を記載してください</t>
    <rPh sb="0" eb="1">
      <t>オヤ</t>
    </rPh>
    <rPh sb="1" eb="3">
      <t>カイシャ</t>
    </rPh>
    <rPh sb="6" eb="8">
      <t>バアイ</t>
    </rPh>
    <rPh sb="11" eb="14">
      <t>キギョウメイ</t>
    </rPh>
    <rPh sb="15" eb="17">
      <t>キサイ</t>
    </rPh>
    <phoneticPr fontId="7"/>
  </si>
  <si>
    <t>単位：　人</t>
    <rPh sb="0" eb="2">
      <t>タンイ</t>
    </rPh>
    <rPh sb="4" eb="5">
      <t>ニン</t>
    </rPh>
    <phoneticPr fontId="7"/>
  </si>
  <si>
    <t>半角数字、13桁</t>
    <rPh sb="0" eb="2">
      <t>ハンカク</t>
    </rPh>
    <rPh sb="2" eb="4">
      <t>スウジ</t>
    </rPh>
    <rPh sb="7" eb="8">
      <t>ケタ</t>
    </rPh>
    <phoneticPr fontId="7"/>
  </si>
  <si>
    <t>半角数字</t>
    <rPh sb="0" eb="2">
      <t>ハンカク</t>
    </rPh>
    <rPh sb="2" eb="4">
      <t>スウジ</t>
    </rPh>
    <phoneticPr fontId="7"/>
  </si>
  <si>
    <t>半角英数字</t>
    <rPh sb="0" eb="2">
      <t>ハンカク</t>
    </rPh>
    <rPh sb="2" eb="5">
      <t>エイスウジ</t>
    </rPh>
    <phoneticPr fontId="7"/>
  </si>
  <si>
    <t>○○○－（ハイフン）○○○○の形式</t>
    <rPh sb="15" eb="17">
      <t>ケイシキ</t>
    </rPh>
    <phoneticPr fontId="7"/>
  </si>
  <si>
    <t>B_漁業</t>
    <phoneticPr fontId="7"/>
  </si>
  <si>
    <t>D_建設業</t>
    <phoneticPr fontId="7"/>
  </si>
  <si>
    <t>E_製造業</t>
    <phoneticPr fontId="7"/>
  </si>
  <si>
    <t>F_電気・ガス・熱供給・水道業</t>
    <phoneticPr fontId="7"/>
  </si>
  <si>
    <t>G_情報通信業</t>
    <phoneticPr fontId="7"/>
  </si>
  <si>
    <t>Q_複合サービス事業</t>
    <phoneticPr fontId="7"/>
  </si>
  <si>
    <t>T_分類不能の産業</t>
    <phoneticPr fontId="7"/>
  </si>
  <si>
    <t>A_農業・林業</t>
  </si>
  <si>
    <t>C_鉱業・採石業・砂利採取業</t>
  </si>
  <si>
    <t>H_運輸業・郵便業</t>
  </si>
  <si>
    <t>J_金融業・保険業</t>
  </si>
  <si>
    <t>K_不動産業・物品賃貸業</t>
  </si>
  <si>
    <t>L_学術研究・専門・技術サービス業</t>
  </si>
  <si>
    <t>M_宿泊業・飲食サービス業</t>
  </si>
  <si>
    <t>N_生活関連サービス業・娯楽業</t>
  </si>
  <si>
    <t>O_教育・学習支援業</t>
  </si>
  <si>
    <t>P_医療・福祉</t>
  </si>
  <si>
    <t>I_卸売業・小売業</t>
    <phoneticPr fontId="7"/>
  </si>
  <si>
    <t>R_サービス業_他に分類されないもの</t>
  </si>
  <si>
    <t>漁業_水産養殖業を除く</t>
  </si>
  <si>
    <t>職別工事業_設備工事業を除く</t>
  </si>
  <si>
    <t>木材・木製品製造業_家具を除く</t>
  </si>
  <si>
    <t>プラスチック製品製造業_別掲を除く</t>
  </si>
  <si>
    <t>郵便業_信書便事業を含む</t>
  </si>
  <si>
    <t>専門サービス業_他に分類されないもの</t>
  </si>
  <si>
    <t>技術サービス業_他に分類されないもの</t>
  </si>
  <si>
    <t>協同組合_他に分類されないもの</t>
  </si>
  <si>
    <t>機械等修理業_別掲を除く</t>
  </si>
  <si>
    <t>鉱業・採石業・砂利採取業</t>
  </si>
  <si>
    <t>建築材料・鉱物・金属材料等卸売業</t>
  </si>
  <si>
    <t>貸金業・クレジットカード業等非預金信用機関</t>
  </si>
  <si>
    <t>金融商品取引業・商品先物取引業</t>
  </si>
  <si>
    <t>保険業_保険媒介代理業・保険サービス業を含む</t>
  </si>
  <si>
    <t>その他の教育・学習支援業</t>
  </si>
  <si>
    <t>100文字以内</t>
    <rPh sb="3" eb="5">
      <t>モジ</t>
    </rPh>
    <rPh sb="5" eb="7">
      <t>イナイ</t>
    </rPh>
    <phoneticPr fontId="7"/>
  </si>
  <si>
    <t>600文字以内</t>
    <rPh sb="3" eb="5">
      <t>モジ</t>
    </rPh>
    <rPh sb="5" eb="7">
      <t>イナイ</t>
    </rPh>
    <phoneticPr fontId="7"/>
  </si>
  <si>
    <t>番地以下、ビル名も記載してください。</t>
    <rPh sb="0" eb="2">
      <t>バンチ</t>
    </rPh>
    <rPh sb="2" eb="4">
      <t>イカ</t>
    </rPh>
    <rPh sb="7" eb="8">
      <t>メイ</t>
    </rPh>
    <rPh sb="9" eb="11">
      <t>キサイ</t>
    </rPh>
    <phoneticPr fontId="7"/>
  </si>
  <si>
    <t>本社所在地</t>
    <rPh sb="0" eb="2">
      <t>ホンシャ</t>
    </rPh>
    <rPh sb="2" eb="5">
      <t>ショザイチ</t>
    </rPh>
    <phoneticPr fontId="7"/>
  </si>
  <si>
    <t>以降住所</t>
    <rPh sb="0" eb="2">
      <t>イコウ</t>
    </rPh>
    <rPh sb="2" eb="4">
      <t>ジュウショ</t>
    </rPh>
    <phoneticPr fontId="7"/>
  </si>
  <si>
    <t>類型に該当する場合、「○」を選択してください（複数選択可）</t>
    <rPh sb="0" eb="2">
      <t>ルイケイ</t>
    </rPh>
    <rPh sb="3" eb="5">
      <t>ガイトウ</t>
    </rPh>
    <rPh sb="7" eb="9">
      <t>バアイ</t>
    </rPh>
    <rPh sb="14" eb="16">
      <t>センタク</t>
    </rPh>
    <rPh sb="23" eb="25">
      <t>フクスウ</t>
    </rPh>
    <rPh sb="25" eb="27">
      <t>センタク</t>
    </rPh>
    <rPh sb="27" eb="28">
      <t>カ</t>
    </rPh>
    <phoneticPr fontId="7"/>
  </si>
  <si>
    <t>推薦者の組織名を記入してください</t>
    <rPh sb="0" eb="3">
      <t>スイセンシャ</t>
    </rPh>
    <rPh sb="4" eb="7">
      <t>ソシキメイ</t>
    </rPh>
    <rPh sb="8" eb="10">
      <t>キニュウ</t>
    </rPh>
    <phoneticPr fontId="7"/>
  </si>
  <si>
    <t>支店等の名前はこちらに記入してください</t>
    <rPh sb="0" eb="2">
      <t>シテン</t>
    </rPh>
    <rPh sb="2" eb="3">
      <t>トウ</t>
    </rPh>
    <rPh sb="4" eb="6">
      <t>ナマエ</t>
    </rPh>
    <rPh sb="11" eb="13">
      <t>キニュウ</t>
    </rPh>
    <phoneticPr fontId="7"/>
  </si>
  <si>
    <t>※番地、ビル名まで記載してください</t>
    <rPh sb="1" eb="3">
      <t>バンチ</t>
    </rPh>
    <rPh sb="6" eb="7">
      <t>メイ</t>
    </rPh>
    <phoneticPr fontId="7"/>
  </si>
  <si>
    <t>連絡先となる担当者名を記載してください</t>
    <rPh sb="0" eb="3">
      <t>レンラクサキ</t>
    </rPh>
    <rPh sb="6" eb="10">
      <t>タントウシャメイ</t>
    </rPh>
    <rPh sb="11" eb="13">
      <t>キサイ</t>
    </rPh>
    <phoneticPr fontId="7"/>
  </si>
  <si>
    <t>担当者のご役職を記載してください</t>
    <rPh sb="0" eb="3">
      <t>タントウシャ</t>
    </rPh>
    <rPh sb="5" eb="7">
      <t>ヤクショク</t>
    </rPh>
    <rPh sb="8" eb="10">
      <t>キサイ</t>
    </rPh>
    <phoneticPr fontId="7"/>
  </si>
  <si>
    <t>①計画内容</t>
    <rPh sb="1" eb="3">
      <t>ケイカク</t>
    </rPh>
    <rPh sb="3" eb="5">
      <t>ナイヨウ</t>
    </rPh>
    <phoneticPr fontId="7"/>
  </si>
  <si>
    <t>②期待できる効果</t>
    <rPh sb="1" eb="3">
      <t>キタイ</t>
    </rPh>
    <rPh sb="6" eb="8">
      <t>コウカ</t>
    </rPh>
    <phoneticPr fontId="7"/>
  </si>
  <si>
    <t>end</t>
    <phoneticPr fontId="7"/>
  </si>
  <si>
    <r>
      <t>これから５年程度の期間を目安に、未来企業として選定された場合の、目指すべき地域貢献のあり方や、企業としての発展の方向性などを、</t>
    </r>
    <r>
      <rPr>
        <b/>
        <u/>
        <sz val="11"/>
        <color theme="1"/>
        <rFont val="ＭＳ Ｐゴシック"/>
        <family val="3"/>
        <charset val="128"/>
        <scheme val="minor"/>
      </rPr>
      <t>可能な限り定量的に</t>
    </r>
    <r>
      <rPr>
        <sz val="11"/>
        <color theme="1"/>
        <rFont val="ＭＳ Ｐゴシック"/>
        <family val="3"/>
        <charset val="128"/>
        <scheme val="minor"/>
      </rPr>
      <t xml:space="preserve">記載してください
</t>
    </r>
    <r>
      <rPr>
        <b/>
        <u/>
        <sz val="11"/>
        <color theme="1"/>
        <rFont val="ＭＳ Ｐゴシック"/>
        <family val="3"/>
        <charset val="128"/>
        <scheme val="minor"/>
      </rPr>
      <t>当該項目は、被推薦企業に直接記載いただく等、被推薦企業への内容確認を確実に行ってください。</t>
    </r>
    <rPh sb="5" eb="6">
      <t>ネン</t>
    </rPh>
    <rPh sb="6" eb="8">
      <t>テイド</t>
    </rPh>
    <rPh sb="9" eb="11">
      <t>キカン</t>
    </rPh>
    <rPh sb="12" eb="14">
      <t>メヤス</t>
    </rPh>
    <rPh sb="16" eb="18">
      <t>ミライ</t>
    </rPh>
    <rPh sb="18" eb="20">
      <t>キギョウ</t>
    </rPh>
    <rPh sb="23" eb="25">
      <t>センテイ</t>
    </rPh>
    <rPh sb="28" eb="30">
      <t>バアイ</t>
    </rPh>
    <rPh sb="32" eb="34">
      <t>メザ</t>
    </rPh>
    <rPh sb="37" eb="39">
      <t>チイキ</t>
    </rPh>
    <rPh sb="39" eb="41">
      <t>コウケン</t>
    </rPh>
    <rPh sb="44" eb="45">
      <t>カタ</t>
    </rPh>
    <rPh sb="47" eb="49">
      <t>キギョウ</t>
    </rPh>
    <rPh sb="53" eb="55">
      <t>ハッテン</t>
    </rPh>
    <rPh sb="56" eb="59">
      <t>ホウコウセイ</t>
    </rPh>
    <rPh sb="63" eb="65">
      <t>カノウ</t>
    </rPh>
    <rPh sb="66" eb="67">
      <t>カギ</t>
    </rPh>
    <rPh sb="68" eb="71">
      <t>テイリョウテキ</t>
    </rPh>
    <rPh sb="72" eb="74">
      <t>キサイ</t>
    </rPh>
    <rPh sb="81" eb="83">
      <t>トウガイ</t>
    </rPh>
    <rPh sb="83" eb="85">
      <t>コウモク</t>
    </rPh>
    <rPh sb="87" eb="88">
      <t>ヒ</t>
    </rPh>
    <rPh sb="88" eb="90">
      <t>スイセン</t>
    </rPh>
    <rPh sb="90" eb="92">
      <t>キギョウ</t>
    </rPh>
    <rPh sb="93" eb="95">
      <t>チョクセツ</t>
    </rPh>
    <rPh sb="95" eb="97">
      <t>キサイ</t>
    </rPh>
    <rPh sb="101" eb="102">
      <t>トウ</t>
    </rPh>
    <rPh sb="103" eb="104">
      <t>ヒ</t>
    </rPh>
    <rPh sb="104" eb="106">
      <t>スイセン</t>
    </rPh>
    <rPh sb="106" eb="108">
      <t>キギョウ</t>
    </rPh>
    <rPh sb="110" eb="112">
      <t>ナイヨウ</t>
    </rPh>
    <rPh sb="112" eb="114">
      <t>カクニン</t>
    </rPh>
    <rPh sb="115" eb="117">
      <t>カクジツ</t>
    </rPh>
    <rPh sb="118" eb="119">
      <t>オコナ</t>
    </rPh>
    <phoneticPr fontId="7"/>
  </si>
  <si>
    <t>過去3年の
売上高</t>
    <rPh sb="0" eb="2">
      <t>カコ</t>
    </rPh>
    <rPh sb="3" eb="4">
      <t>ネン</t>
    </rPh>
    <rPh sb="6" eb="9">
      <t>ウリアゲダカ</t>
    </rPh>
    <phoneticPr fontId="7"/>
  </si>
  <si>
    <t>１期前の年間売上高（単体）</t>
    <rPh sb="1" eb="2">
      <t>キ</t>
    </rPh>
    <rPh sb="2" eb="3">
      <t>マエ</t>
    </rPh>
    <rPh sb="4" eb="6">
      <t>ネンカン</t>
    </rPh>
    <rPh sb="6" eb="9">
      <t>ウリアゲダカ</t>
    </rPh>
    <rPh sb="10" eb="12">
      <t>タンタイ</t>
    </rPh>
    <phoneticPr fontId="7"/>
  </si>
  <si>
    <t>２期前の年間売上高（単体）</t>
    <rPh sb="1" eb="2">
      <t>キ</t>
    </rPh>
    <rPh sb="2" eb="3">
      <t>マエ</t>
    </rPh>
    <rPh sb="6" eb="9">
      <t>ウリアゲダカ</t>
    </rPh>
    <rPh sb="10" eb="12">
      <t>タンタイ</t>
    </rPh>
    <phoneticPr fontId="7"/>
  </si>
  <si>
    <t>決算が３期分揃っていること</t>
    <rPh sb="0" eb="2">
      <t>ケッサン</t>
    </rPh>
    <rPh sb="4" eb="6">
      <t>キブン</t>
    </rPh>
    <rPh sb="6" eb="7">
      <t>ソロ</t>
    </rPh>
    <phoneticPr fontId="7"/>
  </si>
  <si>
    <t>５．被推薦企業の推薦要件判定（自動）</t>
    <rPh sb="2" eb="3">
      <t>ヒ</t>
    </rPh>
    <rPh sb="3" eb="5">
      <t>スイセン</t>
    </rPh>
    <rPh sb="5" eb="7">
      <t>キギョウ</t>
    </rPh>
    <rPh sb="8" eb="10">
      <t>スイセン</t>
    </rPh>
    <rPh sb="10" eb="12">
      <t>ヨウケン</t>
    </rPh>
    <rPh sb="12" eb="14">
      <t>ハンテイ</t>
    </rPh>
    <rPh sb="15" eb="17">
      <t>ジドウ</t>
    </rPh>
    <phoneticPr fontId="7"/>
  </si>
  <si>
    <t>６．推薦者のご担当者様の連絡先についてご記載ください。</t>
    <rPh sb="2" eb="5">
      <t>スイセンシャ</t>
    </rPh>
    <rPh sb="7" eb="10">
      <t>タントウシャ</t>
    </rPh>
    <rPh sb="10" eb="11">
      <t>サマ</t>
    </rPh>
    <rPh sb="12" eb="15">
      <t>レンラクサキ</t>
    </rPh>
    <phoneticPr fontId="7"/>
  </si>
  <si>
    <t>自動</t>
    <rPh sb="0" eb="2">
      <t>ジドウ</t>
    </rPh>
    <phoneticPr fontId="7"/>
  </si>
  <si>
    <t>大企業判定</t>
    <rPh sb="0" eb="3">
      <t>ダイキギョウ</t>
    </rPh>
    <rPh sb="3" eb="5">
      <t>ハンテイ</t>
    </rPh>
    <phoneticPr fontId="7"/>
  </si>
  <si>
    <t>親会社が大企業（売上1千億円以上、資本金10億円以上、東証一部上場）に該当するか</t>
    <rPh sb="0" eb="1">
      <t>オヤ</t>
    </rPh>
    <rPh sb="1" eb="3">
      <t>カイシャ</t>
    </rPh>
    <rPh sb="4" eb="7">
      <t>ダイキギョウ</t>
    </rPh>
    <rPh sb="8" eb="10">
      <t>ウリア</t>
    </rPh>
    <rPh sb="11" eb="12">
      <t>セン</t>
    </rPh>
    <rPh sb="12" eb="14">
      <t>オクエン</t>
    </rPh>
    <rPh sb="14" eb="16">
      <t>イジョウ</t>
    </rPh>
    <rPh sb="17" eb="19">
      <t>シホン</t>
    </rPh>
    <rPh sb="19" eb="20">
      <t>キン</t>
    </rPh>
    <rPh sb="22" eb="24">
      <t>オクエン</t>
    </rPh>
    <rPh sb="24" eb="26">
      <t>イジョウ</t>
    </rPh>
    <rPh sb="27" eb="29">
      <t>トウショウ</t>
    </rPh>
    <rPh sb="29" eb="31">
      <t>イチブ</t>
    </rPh>
    <rPh sb="31" eb="33">
      <t>ジョウジョウ</t>
    </rPh>
    <rPh sb="35" eb="37">
      <t>ガイトウ</t>
    </rPh>
    <phoneticPr fontId="7"/>
  </si>
  <si>
    <t>経営の特徴</t>
    <rPh sb="0" eb="2">
      <t>ケイエイ</t>
    </rPh>
    <rPh sb="3" eb="5">
      <t>トクチョウ</t>
    </rPh>
    <phoneticPr fontId="7"/>
  </si>
  <si>
    <t>直近の財務諸表の決算期を記載してください
（例：2019年6月期）</t>
    <rPh sb="0" eb="2">
      <t>チョッキン</t>
    </rPh>
    <rPh sb="3" eb="5">
      <t>ザイム</t>
    </rPh>
    <rPh sb="5" eb="7">
      <t>ショヒョウ</t>
    </rPh>
    <rPh sb="8" eb="11">
      <t>ケッサンキ</t>
    </rPh>
    <rPh sb="12" eb="14">
      <t>キサイ</t>
    </rPh>
    <rPh sb="22" eb="23">
      <t>レイ</t>
    </rPh>
    <rPh sb="28" eb="29">
      <t>ネン</t>
    </rPh>
    <rPh sb="30" eb="31">
      <t>ガツ</t>
    </rPh>
    <rPh sb="31" eb="32">
      <t>キ</t>
    </rPh>
    <phoneticPr fontId="7"/>
  </si>
  <si>
    <t>団体の代表者名</t>
    <rPh sb="0" eb="2">
      <t>ダンタイ</t>
    </rPh>
    <rPh sb="3" eb="6">
      <t>ダイヒョウシャ</t>
    </rPh>
    <rPh sb="6" eb="7">
      <t>メイ</t>
    </rPh>
    <phoneticPr fontId="7"/>
  </si>
  <si>
    <t>推薦者の組織の代表者の役職・名前を記入してください</t>
    <rPh sb="0" eb="3">
      <t>スイセンシャ</t>
    </rPh>
    <rPh sb="4" eb="6">
      <t>ソシキ</t>
    </rPh>
    <rPh sb="7" eb="10">
      <t>ダイヒョウシャ</t>
    </rPh>
    <rPh sb="11" eb="13">
      <t>ヤクショク</t>
    </rPh>
    <rPh sb="14" eb="16">
      <t>ナマエ</t>
    </rPh>
    <rPh sb="17" eb="19">
      <t>キニュウ</t>
    </rPh>
    <phoneticPr fontId="7"/>
  </si>
  <si>
    <t>選定地域</t>
    <rPh sb="0" eb="2">
      <t>センテイ</t>
    </rPh>
    <rPh sb="2" eb="4">
      <t>チイキ</t>
    </rPh>
    <phoneticPr fontId="7"/>
  </si>
  <si>
    <t>担当局</t>
    <rPh sb="0" eb="2">
      <t>タントウ</t>
    </rPh>
    <rPh sb="2" eb="3">
      <t>キョク</t>
    </rPh>
    <phoneticPr fontId="7"/>
  </si>
  <si>
    <t>１．北海道局</t>
    <rPh sb="2" eb="5">
      <t>ホッカイドウ</t>
    </rPh>
    <rPh sb="5" eb="6">
      <t>キョク</t>
    </rPh>
    <phoneticPr fontId="7"/>
  </si>
  <si>
    <t>２．東北局</t>
    <rPh sb="2" eb="4">
      <t>トウホク</t>
    </rPh>
    <rPh sb="4" eb="5">
      <t>キョク</t>
    </rPh>
    <phoneticPr fontId="7"/>
  </si>
  <si>
    <t>３．関東局</t>
    <rPh sb="2" eb="4">
      <t>カントウ</t>
    </rPh>
    <rPh sb="4" eb="5">
      <t>キョク</t>
    </rPh>
    <phoneticPr fontId="7"/>
  </si>
  <si>
    <t>５．北陸局</t>
    <rPh sb="2" eb="4">
      <t>ホクリク</t>
    </rPh>
    <rPh sb="4" eb="5">
      <t>キョク</t>
    </rPh>
    <phoneticPr fontId="7"/>
  </si>
  <si>
    <t>６．近畿局</t>
    <rPh sb="2" eb="4">
      <t>キンキ</t>
    </rPh>
    <rPh sb="4" eb="5">
      <t>キョク</t>
    </rPh>
    <phoneticPr fontId="7"/>
  </si>
  <si>
    <t>４．中部局</t>
    <rPh sb="2" eb="4">
      <t>チュウブ</t>
    </rPh>
    <rPh sb="4" eb="5">
      <t>キョク</t>
    </rPh>
    <phoneticPr fontId="7"/>
  </si>
  <si>
    <t>７．中国局</t>
    <rPh sb="2" eb="4">
      <t>チュウゴク</t>
    </rPh>
    <rPh sb="4" eb="5">
      <t>キョク</t>
    </rPh>
    <phoneticPr fontId="7"/>
  </si>
  <si>
    <t>８．四国局</t>
    <rPh sb="2" eb="4">
      <t>シコク</t>
    </rPh>
    <rPh sb="4" eb="5">
      <t>キョク</t>
    </rPh>
    <phoneticPr fontId="7"/>
  </si>
  <si>
    <t>９．九州局</t>
    <rPh sb="2" eb="4">
      <t>キュウシュウ</t>
    </rPh>
    <rPh sb="4" eb="5">
      <t>キョク</t>
    </rPh>
    <phoneticPr fontId="7"/>
  </si>
  <si>
    <t>10．沖縄局</t>
    <rPh sb="3" eb="5">
      <t>オキナワ</t>
    </rPh>
    <rPh sb="5" eb="6">
      <t>キョク</t>
    </rPh>
    <phoneticPr fontId="7"/>
  </si>
  <si>
    <t>主に事業を実施している都道府県
　※ここに記載の都道府県が、選定地域となります</t>
    <rPh sb="0" eb="1">
      <t>オモ</t>
    </rPh>
    <rPh sb="2" eb="4">
      <t>ジギョウ</t>
    </rPh>
    <rPh sb="5" eb="7">
      <t>ジッシ</t>
    </rPh>
    <rPh sb="11" eb="15">
      <t>トドウフケン</t>
    </rPh>
    <rPh sb="21" eb="23">
      <t>キサイ</t>
    </rPh>
    <rPh sb="24" eb="28">
      <t>トドウフケン</t>
    </rPh>
    <rPh sb="30" eb="32">
      <t>センテイ</t>
    </rPh>
    <rPh sb="32" eb="34">
      <t>チイキ</t>
    </rPh>
    <phoneticPr fontId="7"/>
  </si>
  <si>
    <t>　　　　　「地域未来牽引企業」推薦用紙</t>
    <phoneticPr fontId="7"/>
  </si>
  <si>
    <t xml:space="preserve"> </t>
    <phoneticPr fontId="7"/>
  </si>
  <si>
    <t>リスト選択</t>
    <rPh sb="3" eb="5">
      <t>センタク</t>
    </rPh>
    <phoneticPr fontId="7"/>
  </si>
  <si>
    <t>推薦団体の属性</t>
    <rPh sb="0" eb="2">
      <t>スイセン</t>
    </rPh>
    <rPh sb="2" eb="4">
      <t>ダンタイ</t>
    </rPh>
    <rPh sb="5" eb="7">
      <t>ゾクセイ</t>
    </rPh>
    <phoneticPr fontId="7"/>
  </si>
  <si>
    <t>推薦者の組織の属性を選択してください</t>
    <rPh sb="0" eb="2">
      <t>スイセン</t>
    </rPh>
    <rPh sb="2" eb="3">
      <t>シャ</t>
    </rPh>
    <rPh sb="4" eb="6">
      <t>ソシキ</t>
    </rPh>
    <rPh sb="7" eb="9">
      <t>ゾクセイ</t>
    </rPh>
    <rPh sb="10" eb="12">
      <t>センタク</t>
    </rPh>
    <phoneticPr fontId="7"/>
  </si>
  <si>
    <t>都道府県</t>
    <rPh sb="0" eb="4">
      <t>トドウフケン</t>
    </rPh>
    <phoneticPr fontId="7"/>
  </si>
  <si>
    <t>市区町村</t>
    <rPh sb="0" eb="4">
      <t>シクチョウソン</t>
    </rPh>
    <phoneticPr fontId="7"/>
  </si>
  <si>
    <t>全国商工会連合会</t>
    <rPh sb="0" eb="2">
      <t>ゼンコク</t>
    </rPh>
    <rPh sb="2" eb="5">
      <t>ショウコウカイ</t>
    </rPh>
    <rPh sb="5" eb="8">
      <t>レンゴウカイ</t>
    </rPh>
    <phoneticPr fontId="7"/>
  </si>
  <si>
    <t>商工会連合会</t>
    <rPh sb="0" eb="3">
      <t>ショウコウカイ</t>
    </rPh>
    <rPh sb="3" eb="6">
      <t>レンゴウカイ</t>
    </rPh>
    <phoneticPr fontId="7"/>
  </si>
  <si>
    <t>商工会</t>
    <rPh sb="0" eb="3">
      <t>ショウコウカイ</t>
    </rPh>
    <phoneticPr fontId="7"/>
  </si>
  <si>
    <t>日本商工会議所</t>
    <rPh sb="0" eb="2">
      <t>ニホン</t>
    </rPh>
    <rPh sb="2" eb="7">
      <t>ショウコウカイギショ</t>
    </rPh>
    <phoneticPr fontId="7"/>
  </si>
  <si>
    <t>商工会議所</t>
    <rPh sb="0" eb="5">
      <t>ショウコウカイギショ</t>
    </rPh>
    <phoneticPr fontId="7"/>
  </si>
  <si>
    <t>全国中小企業団体中央会</t>
    <rPh sb="0" eb="2">
      <t>ゼンコク</t>
    </rPh>
    <rPh sb="2" eb="4">
      <t>チュウショウ</t>
    </rPh>
    <rPh sb="4" eb="6">
      <t>キギョウ</t>
    </rPh>
    <rPh sb="6" eb="8">
      <t>ダンタイ</t>
    </rPh>
    <rPh sb="8" eb="11">
      <t>チュウオウカイ</t>
    </rPh>
    <phoneticPr fontId="7"/>
  </si>
  <si>
    <t>都道府県中小企業団体中央会</t>
    <rPh sb="0" eb="4">
      <t>トドウフケン</t>
    </rPh>
    <rPh sb="4" eb="6">
      <t>チュウショウ</t>
    </rPh>
    <rPh sb="6" eb="8">
      <t>キギョウ</t>
    </rPh>
    <rPh sb="8" eb="10">
      <t>ダンタイ</t>
    </rPh>
    <rPh sb="10" eb="13">
      <t>チュウオウカイ</t>
    </rPh>
    <phoneticPr fontId="7"/>
  </si>
  <si>
    <t>全国商店街振興組合連合会</t>
    <rPh sb="0" eb="2">
      <t>ゼンコク</t>
    </rPh>
    <rPh sb="2" eb="5">
      <t>ショウテンガイ</t>
    </rPh>
    <rPh sb="5" eb="7">
      <t>シンコウ</t>
    </rPh>
    <rPh sb="7" eb="9">
      <t>クミアイ</t>
    </rPh>
    <rPh sb="9" eb="12">
      <t>レンゴウカイ</t>
    </rPh>
    <phoneticPr fontId="7"/>
  </si>
  <si>
    <t>都道府県商店街振興組合連合会</t>
    <rPh sb="0" eb="4">
      <t>トドウフケン</t>
    </rPh>
    <rPh sb="4" eb="7">
      <t>ショウテンガイ</t>
    </rPh>
    <rPh sb="7" eb="9">
      <t>シンコウ</t>
    </rPh>
    <rPh sb="9" eb="11">
      <t>クミアイ</t>
    </rPh>
    <rPh sb="11" eb="14">
      <t>レンゴウカイ</t>
    </rPh>
    <phoneticPr fontId="7"/>
  </si>
  <si>
    <t>独立行政法人</t>
    <rPh sb="0" eb="2">
      <t>ドクリツ</t>
    </rPh>
    <rPh sb="2" eb="4">
      <t>ギョウセイ</t>
    </rPh>
    <rPh sb="4" eb="6">
      <t>ホウジン</t>
    </rPh>
    <phoneticPr fontId="7"/>
  </si>
  <si>
    <t>国立研究開発法人</t>
    <rPh sb="0" eb="2">
      <t>コクリツ</t>
    </rPh>
    <rPh sb="2" eb="4">
      <t>ケンキュウ</t>
    </rPh>
    <rPh sb="4" eb="6">
      <t>カイハツ</t>
    </rPh>
    <rPh sb="6" eb="8">
      <t>ホウジン</t>
    </rPh>
    <phoneticPr fontId="7"/>
  </si>
  <si>
    <t>報道機関</t>
    <rPh sb="0" eb="2">
      <t>ホウドウ</t>
    </rPh>
    <rPh sb="2" eb="4">
      <t>キカン</t>
    </rPh>
    <phoneticPr fontId="7"/>
  </si>
  <si>
    <t>経営革新等支援機関</t>
    <rPh sb="0" eb="2">
      <t>ケイエイ</t>
    </rPh>
    <rPh sb="2" eb="4">
      <t>カクシン</t>
    </rPh>
    <rPh sb="4" eb="5">
      <t>トウ</t>
    </rPh>
    <rPh sb="5" eb="7">
      <t>シエン</t>
    </rPh>
    <rPh sb="7" eb="9">
      <t>キカン</t>
    </rPh>
    <phoneticPr fontId="7"/>
  </si>
  <si>
    <t>企業の設立目的や主な事業内容等を記載してください。</t>
    <rPh sb="0" eb="2">
      <t>キギョウ</t>
    </rPh>
    <rPh sb="3" eb="5">
      <t>セツリツ</t>
    </rPh>
    <rPh sb="5" eb="7">
      <t>モクテキ</t>
    </rPh>
    <rPh sb="8" eb="9">
      <t>オモ</t>
    </rPh>
    <rPh sb="10" eb="12">
      <t>ジギョウ</t>
    </rPh>
    <rPh sb="12" eb="14">
      <t>ナイヨウ</t>
    </rPh>
    <rPh sb="14" eb="15">
      <t>トウ</t>
    </rPh>
    <rPh sb="16" eb="18">
      <t>キサイ</t>
    </rPh>
    <phoneticPr fontId="7"/>
  </si>
  <si>
    <t>その他の機関</t>
    <rPh sb="2" eb="3">
      <t>タ</t>
    </rPh>
    <rPh sb="4" eb="6">
      <t>キカン</t>
    </rPh>
    <phoneticPr fontId="7"/>
  </si>
  <si>
    <t>日本政策投資銀行</t>
    <rPh sb="0" eb="2">
      <t>ニホン</t>
    </rPh>
    <rPh sb="2" eb="4">
      <t>セイサク</t>
    </rPh>
    <rPh sb="4" eb="6">
      <t>トウシ</t>
    </rPh>
    <rPh sb="6" eb="8">
      <t>ギンコウ</t>
    </rPh>
    <phoneticPr fontId="7"/>
  </si>
  <si>
    <t>日本政策金融公庫</t>
    <rPh sb="0" eb="2">
      <t>ニホン</t>
    </rPh>
    <rPh sb="2" eb="4">
      <t>セイサク</t>
    </rPh>
    <rPh sb="4" eb="6">
      <t>キンユウ</t>
    </rPh>
    <rPh sb="6" eb="8">
      <t>コウコ</t>
    </rPh>
    <phoneticPr fontId="7"/>
  </si>
  <si>
    <t>商工組合中央金庫</t>
    <rPh sb="0" eb="2">
      <t>ショウコウ</t>
    </rPh>
    <rPh sb="2" eb="4">
      <t>クミアイ</t>
    </rPh>
    <rPh sb="4" eb="6">
      <t>チュウオウ</t>
    </rPh>
    <rPh sb="6" eb="8">
      <t>キンコ</t>
    </rPh>
    <phoneticPr fontId="7"/>
  </si>
  <si>
    <t>沖縄振興開発金融公庫</t>
    <rPh sb="0" eb="2">
      <t>オキナワ</t>
    </rPh>
    <rPh sb="2" eb="4">
      <t>シンコウ</t>
    </rPh>
    <rPh sb="4" eb="6">
      <t>カイハツ</t>
    </rPh>
    <rPh sb="6" eb="8">
      <t>キンユウ</t>
    </rPh>
    <rPh sb="8" eb="10">
      <t>コウコ</t>
    </rPh>
    <phoneticPr fontId="7"/>
  </si>
  <si>
    <t>農林中央金庫</t>
    <rPh sb="0" eb="2">
      <t>ノウリン</t>
    </rPh>
    <rPh sb="2" eb="4">
      <t>チュウオウ</t>
    </rPh>
    <rPh sb="4" eb="6">
      <t>キンコ</t>
    </rPh>
    <phoneticPr fontId="7"/>
  </si>
  <si>
    <t>銀行</t>
    <rPh sb="0" eb="2">
      <t>ギンコウ</t>
    </rPh>
    <phoneticPr fontId="7"/>
  </si>
  <si>
    <t>信用金庫</t>
    <rPh sb="0" eb="2">
      <t>シンヨウ</t>
    </rPh>
    <rPh sb="2" eb="4">
      <t>キンコ</t>
    </rPh>
    <phoneticPr fontId="7"/>
  </si>
  <si>
    <t>信用組合</t>
    <rPh sb="0" eb="2">
      <t>シンヨウ</t>
    </rPh>
    <rPh sb="2" eb="4">
      <t>クミアイ</t>
    </rPh>
    <phoneticPr fontId="7"/>
  </si>
  <si>
    <t>目標</t>
    <rPh sb="0" eb="2">
      <t>モクヒョウ</t>
    </rPh>
    <phoneticPr fontId="7"/>
  </si>
  <si>
    <t>目標の公表可否</t>
    <rPh sb="0" eb="2">
      <t>モクヒョウ</t>
    </rPh>
    <rPh sb="3" eb="5">
      <t>コウヒョウ</t>
    </rPh>
    <rPh sb="5" eb="7">
      <t>カヒ</t>
    </rPh>
    <phoneticPr fontId="7"/>
  </si>
  <si>
    <t>未来企業に選定された場合、目標を公開してもよいか、その可否を選択してください。</t>
    <rPh sb="0" eb="2">
      <t>ミライ</t>
    </rPh>
    <rPh sb="2" eb="4">
      <t>キギョウ</t>
    </rPh>
    <rPh sb="5" eb="7">
      <t>センテイ</t>
    </rPh>
    <rPh sb="10" eb="12">
      <t>バアイ</t>
    </rPh>
    <rPh sb="13" eb="15">
      <t>モクヒョウ</t>
    </rPh>
    <rPh sb="16" eb="18">
      <t>コウカイ</t>
    </rPh>
    <rPh sb="27" eb="29">
      <t>カヒ</t>
    </rPh>
    <rPh sb="30" eb="32">
      <t>センタク</t>
    </rPh>
    <phoneticPr fontId="7"/>
  </si>
  <si>
    <t>３．その他企業のPRにつながる情報【任意】</t>
    <rPh sb="4" eb="5">
      <t>タ</t>
    </rPh>
    <rPh sb="5" eb="7">
      <t>キギョウ</t>
    </rPh>
    <rPh sb="15" eb="17">
      <t>ジョウホウ</t>
    </rPh>
    <rPh sb="18" eb="20">
      <t>ニンイ</t>
    </rPh>
    <phoneticPr fontId="7"/>
  </si>
  <si>
    <t>上記の記述以外に企業をPRできる情報（表彰、報道）があれば記載可能です。裏付資料（報道記事等）をPDFで別に提出してください（2019年1月１日以降に表彰、報道されたものが対象となります。最大５件まで）</t>
    <rPh sb="0" eb="2">
      <t>ジョウキ</t>
    </rPh>
    <rPh sb="3" eb="5">
      <t>キジュツ</t>
    </rPh>
    <rPh sb="5" eb="7">
      <t>イガイ</t>
    </rPh>
    <rPh sb="8" eb="10">
      <t>キギョウ</t>
    </rPh>
    <rPh sb="16" eb="18">
      <t>ジョウホウ</t>
    </rPh>
    <rPh sb="19" eb="21">
      <t>ヒョウショウ</t>
    </rPh>
    <rPh sb="22" eb="24">
      <t>ホウドウ</t>
    </rPh>
    <rPh sb="29" eb="31">
      <t>キサイ</t>
    </rPh>
    <rPh sb="31" eb="33">
      <t>カノウ</t>
    </rPh>
    <rPh sb="36" eb="38">
      <t>ウラヅ</t>
    </rPh>
    <rPh sb="38" eb="40">
      <t>シリョウ</t>
    </rPh>
    <rPh sb="41" eb="43">
      <t>ホウドウ</t>
    </rPh>
    <rPh sb="43" eb="45">
      <t>キジ</t>
    </rPh>
    <rPh sb="45" eb="46">
      <t>トウ</t>
    </rPh>
    <rPh sb="52" eb="53">
      <t>ベツ</t>
    </rPh>
    <rPh sb="54" eb="56">
      <t>テイシュツ</t>
    </rPh>
    <rPh sb="67" eb="68">
      <t>ネン</t>
    </rPh>
    <rPh sb="69" eb="70">
      <t>ガツ</t>
    </rPh>
    <rPh sb="71" eb="72">
      <t>ニチ</t>
    </rPh>
    <rPh sb="72" eb="74">
      <t>イコウ</t>
    </rPh>
    <rPh sb="75" eb="77">
      <t>ヒョウショウ</t>
    </rPh>
    <rPh sb="78" eb="80">
      <t>ホウドウ</t>
    </rPh>
    <rPh sb="86" eb="88">
      <t>タイショウ</t>
    </rPh>
    <rPh sb="94" eb="96">
      <t>サイダイ</t>
    </rPh>
    <rPh sb="97" eb="98">
      <t>ケン</t>
    </rPh>
    <phoneticPr fontId="7"/>
  </si>
  <si>
    <r>
      <t>公募要領の記載内容をご理解の上、上部及び</t>
    </r>
    <r>
      <rPr>
        <b/>
        <u/>
        <sz val="11"/>
        <color rgb="FFFF0000"/>
        <rFont val="ＭＳ Ｐゴシック"/>
        <family val="3"/>
        <charset val="128"/>
        <scheme val="minor"/>
      </rPr>
      <t>下表の青塗セルにご記載ください。</t>
    </r>
    <rPh sb="0" eb="2">
      <t>コウボ</t>
    </rPh>
    <rPh sb="2" eb="4">
      <t>ヨウリョウ</t>
    </rPh>
    <rPh sb="7" eb="9">
      <t>ナイヨウ</t>
    </rPh>
    <rPh sb="11" eb="13">
      <t>リカイ</t>
    </rPh>
    <rPh sb="14" eb="15">
      <t>ウエ</t>
    </rPh>
    <rPh sb="16" eb="18">
      <t>ジョウブ</t>
    </rPh>
    <rPh sb="18" eb="19">
      <t>オヨ</t>
    </rPh>
    <rPh sb="20" eb="22">
      <t>カヒョウ</t>
    </rPh>
    <rPh sb="23" eb="24">
      <t>アオ</t>
    </rPh>
    <rPh sb="24" eb="25">
      <t>ヌリ</t>
    </rPh>
    <phoneticPr fontId="7"/>
  </si>
  <si>
    <t>①表彰、報道実績</t>
    <rPh sb="1" eb="3">
      <t>ヒョウショウ</t>
    </rPh>
    <rPh sb="4" eb="6">
      <t>ホウドウ</t>
    </rPh>
    <rPh sb="6" eb="8">
      <t>ジッセキ</t>
    </rPh>
    <phoneticPr fontId="7"/>
  </si>
  <si>
    <t>⑤表彰、報道実績</t>
    <rPh sb="1" eb="3">
      <t>ヒョウショウ</t>
    </rPh>
    <rPh sb="4" eb="6">
      <t>ホウドウ</t>
    </rPh>
    <rPh sb="6" eb="8">
      <t>ジッセキ</t>
    </rPh>
    <phoneticPr fontId="7"/>
  </si>
  <si>
    <t>②表彰、報道実績</t>
    <rPh sb="1" eb="3">
      <t>ヒョウショウ</t>
    </rPh>
    <rPh sb="4" eb="6">
      <t>ホウドウ</t>
    </rPh>
    <rPh sb="6" eb="8">
      <t>ジッセキ</t>
    </rPh>
    <phoneticPr fontId="7"/>
  </si>
  <si>
    <t>③表彰、報道実績</t>
    <rPh sb="1" eb="3">
      <t>ヒョウショウ</t>
    </rPh>
    <rPh sb="4" eb="6">
      <t>ホウドウ</t>
    </rPh>
    <rPh sb="6" eb="8">
      <t>ジッセキ</t>
    </rPh>
    <phoneticPr fontId="7"/>
  </si>
  <si>
    <t>④表彰、報道実績</t>
    <rPh sb="1" eb="3">
      <t>ヒョウショウ</t>
    </rPh>
    <rPh sb="4" eb="6">
      <t>ホウドウ</t>
    </rPh>
    <rPh sb="6" eb="8">
      <t>ジッセキ</t>
    </rPh>
    <phoneticPr fontId="7"/>
  </si>
  <si>
    <t>親会社が大企業に該当しないこと</t>
    <rPh sb="0" eb="1">
      <t>オヤ</t>
    </rPh>
    <rPh sb="1" eb="3">
      <t>カイシャ</t>
    </rPh>
    <rPh sb="4" eb="7">
      <t>ダイキギョウ</t>
    </rPh>
    <rPh sb="8" eb="10">
      <t>ガイトウ</t>
    </rPh>
    <phoneticPr fontId="7"/>
  </si>
  <si>
    <t>４．売上高又は従業員数が２期連続減少している場合、その背景や理由</t>
    <rPh sb="2" eb="5">
      <t>ウリアゲダカ</t>
    </rPh>
    <rPh sb="5" eb="6">
      <t>マタ</t>
    </rPh>
    <rPh sb="7" eb="10">
      <t>ジュウギョウイン</t>
    </rPh>
    <rPh sb="10" eb="11">
      <t>スウ</t>
    </rPh>
    <rPh sb="13" eb="14">
      <t>キ</t>
    </rPh>
    <rPh sb="14" eb="16">
      <t>レンゾク</t>
    </rPh>
    <rPh sb="16" eb="18">
      <t>ゲンショウ</t>
    </rPh>
    <rPh sb="22" eb="24">
      <t>バアイ</t>
    </rPh>
    <rPh sb="27" eb="29">
      <t>ハイケイ</t>
    </rPh>
    <rPh sb="30" eb="32">
      <t>リユウ</t>
    </rPh>
    <phoneticPr fontId="7"/>
  </si>
  <si>
    <t>売上高が２期連続減少している場合、その背景や理由</t>
    <rPh sb="0" eb="3">
      <t>ウリアゲダカ</t>
    </rPh>
    <rPh sb="5" eb="6">
      <t>キ</t>
    </rPh>
    <rPh sb="6" eb="8">
      <t>レンゾク</t>
    </rPh>
    <rPh sb="8" eb="10">
      <t>ゲンショウ</t>
    </rPh>
    <rPh sb="14" eb="16">
      <t>バアイ</t>
    </rPh>
    <rPh sb="19" eb="21">
      <t>ハイケイ</t>
    </rPh>
    <rPh sb="22" eb="24">
      <t>リユウ</t>
    </rPh>
    <phoneticPr fontId="7"/>
  </si>
  <si>
    <t>従業員数が２期連続減少している場合、その背景や理由</t>
    <rPh sb="0" eb="3">
      <t>ジュウギョウイン</t>
    </rPh>
    <rPh sb="3" eb="4">
      <t>スウ</t>
    </rPh>
    <rPh sb="6" eb="7">
      <t>キ</t>
    </rPh>
    <rPh sb="7" eb="9">
      <t>レンゾク</t>
    </rPh>
    <rPh sb="9" eb="11">
      <t>ゲンショウ</t>
    </rPh>
    <rPh sb="15" eb="17">
      <t>バアイ</t>
    </rPh>
    <rPh sb="20" eb="22">
      <t>ハイケイ</t>
    </rPh>
    <rPh sb="23" eb="25">
      <t>リユウ</t>
    </rPh>
    <phoneticPr fontId="7"/>
  </si>
  <si>
    <t>被推薦者の要件確認</t>
    <rPh sb="0" eb="1">
      <t>ヒ</t>
    </rPh>
    <rPh sb="1" eb="4">
      <t>スイセンシャ</t>
    </rPh>
    <rPh sb="5" eb="7">
      <t>ヨウケン</t>
    </rPh>
    <rPh sb="7" eb="9">
      <t>カクニン</t>
    </rPh>
    <phoneticPr fontId="7"/>
  </si>
  <si>
    <t>推薦者において、被推薦者が誓約書に反していないことを確認している</t>
    <rPh sb="0" eb="3">
      <t>スイセンシャ</t>
    </rPh>
    <rPh sb="8" eb="9">
      <t>ヒ</t>
    </rPh>
    <rPh sb="9" eb="11">
      <t>スイセン</t>
    </rPh>
    <rPh sb="11" eb="12">
      <t>シャ</t>
    </rPh>
    <rPh sb="13" eb="16">
      <t>セイヤクショ</t>
    </rPh>
    <rPh sb="17" eb="18">
      <t>ハン</t>
    </rPh>
    <rPh sb="26" eb="28">
      <t>カクニン</t>
    </rPh>
    <phoneticPr fontId="7"/>
  </si>
  <si>
    <t>被推薦者が誓約書に反していないことを確認していること</t>
    <phoneticPr fontId="7"/>
  </si>
  <si>
    <t>記入漏れがないこと</t>
    <rPh sb="0" eb="2">
      <t>キニュウ</t>
    </rPh>
    <rPh sb="2" eb="3">
      <t>モ</t>
    </rPh>
    <phoneticPr fontId="7"/>
  </si>
  <si>
    <t>文字数は
任意</t>
    <rPh sb="0" eb="3">
      <t>モジスウ</t>
    </rPh>
    <rPh sb="5" eb="7">
      <t>ニンイ</t>
    </rPh>
    <phoneticPr fontId="7"/>
  </si>
  <si>
    <t>資本金が10億円未満であること</t>
    <rPh sb="0" eb="3">
      <t>シホンキン</t>
    </rPh>
    <rPh sb="6" eb="8">
      <t>オクエン</t>
    </rPh>
    <rPh sb="8" eb="10">
      <t>ミマン</t>
    </rPh>
    <phoneticPr fontId="7"/>
  </si>
  <si>
    <t>自動</t>
    <rPh sb="0" eb="2">
      <t>ジドウ</t>
    </rPh>
    <phoneticPr fontId="7"/>
  </si>
  <si>
    <t>経営者または経営手法における特筆すべき点（三方よしなど地域経済貢献に向けた経営姿勢がある、未来を切り開く挑戦心に溢れている、働き方改革や女性・高齢者・障害者などの多様な人材の活躍についての意識が高い、災害時の備えなど経営リスクについても意識が高い等）について、取組も含めて具体的に記述して下さい。</t>
    <phoneticPr fontId="7"/>
  </si>
  <si>
    <t>①表彰名、報道であれば掲載メディア名
②概要（表彰・報道趣旨、表彰等の年月日、表彰団体）</t>
    <rPh sb="1" eb="3">
      <t>ヒョウショウ</t>
    </rPh>
    <rPh sb="3" eb="4">
      <t>メイ</t>
    </rPh>
    <rPh sb="5" eb="7">
      <t>ホウドウ</t>
    </rPh>
    <rPh sb="11" eb="13">
      <t>ケイサイ</t>
    </rPh>
    <rPh sb="17" eb="18">
      <t>メイ</t>
    </rPh>
    <rPh sb="20" eb="22">
      <t>ガイヨウ</t>
    </rPh>
    <rPh sb="23" eb="25">
      <t>ヒョウショウ</t>
    </rPh>
    <rPh sb="26" eb="28">
      <t>ホウドウ</t>
    </rPh>
    <rPh sb="28" eb="30">
      <t>シュシ</t>
    </rPh>
    <rPh sb="31" eb="33">
      <t>ヒョウショウ</t>
    </rPh>
    <rPh sb="33" eb="34">
      <t>トウ</t>
    </rPh>
    <rPh sb="35" eb="38">
      <t>ネンガッピ</t>
    </rPh>
    <rPh sb="39" eb="41">
      <t>ヒョウショウ</t>
    </rPh>
    <rPh sb="41" eb="43">
      <t>ダンタイ</t>
    </rPh>
    <phoneticPr fontId="7"/>
  </si>
  <si>
    <t>①表彰名、報道であれば掲載メディア名
②概要（表彰・報道趣旨、表彰等の年月日、表彰団体）</t>
    <phoneticPr fontId="7"/>
  </si>
  <si>
    <t>①表彰名、報道であれば掲載メディア名
②概要（表彰・報道趣旨、表彰等の年月日、表彰団体）</t>
    <phoneticPr fontId="7"/>
  </si>
  <si>
    <t>①表彰名、報道であれば掲載メディア名
②概要（表彰・報道趣旨、表彰等の年月日、表彰団体）</t>
    <phoneticPr fontId="7"/>
  </si>
  <si>
    <t>直近財務諸表の決算期</t>
    <rPh sb="0" eb="2">
      <t>チョッキン</t>
    </rPh>
    <rPh sb="2" eb="4">
      <t>ザイム</t>
    </rPh>
    <rPh sb="4" eb="6">
      <t>ショヒョウ</t>
    </rPh>
    <rPh sb="7" eb="10">
      <t>ケッサンキ</t>
    </rPh>
    <phoneticPr fontId="7"/>
  </si>
  <si>
    <t>生活関連インフラ型</t>
    <rPh sb="0" eb="2">
      <t>セイカツ</t>
    </rPh>
    <rPh sb="2" eb="4">
      <t>カンレン</t>
    </rPh>
    <rPh sb="8" eb="9">
      <t>ガタ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</si>
</sst>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Red]\-#,##0;&quot;－&quot;"/>
    <numFmt numFmtId="177" formatCode="#,##0_);[Red]\(#,##0\)"/>
    <numFmt numFmtId="178" formatCode="&quot;(&quot;0%&quot;)   &quot;;[Red]\-&quot;(&quot;0%&quot;)   &quot;;&quot;－    &quot;"/>
    <numFmt numFmtId="179" formatCode="&quot;(&quot;0.00%&quot;)   &quot;;[Red]\-&quot;(&quot;0.00%&quot;)   &quot;;&quot;－    &quot;"/>
    <numFmt numFmtId="180" formatCode="0.00%;[Red]\-0.00%;&quot;－&quot;"/>
    <numFmt numFmtId="181" formatCode="0_ "/>
    <numFmt numFmtId="182" formatCode="#,##0&quot;人&quot;;[Red]\-#,##0&quot;人&quot;"/>
    <numFmt numFmtId="183" formatCode="#,##0&quot;文&quot;&quot;字&quot;;[Red]\-#,##0"/>
    <numFmt numFmtId="184" formatCode="#,##0_)&quot;百万&quot;&quot;円&quot;;[Red]\(#,##0\)"/>
    <numFmt numFmtId="185" formatCode="#,##0_)&quot;百万&quot;&quot;円&quot;"/>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ゴシック"/>
      <family val="3"/>
      <charset val="128"/>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
      <name val="ＭＳ ゴシック"/>
      <family val="3"/>
      <charset val="128"/>
    </font>
    <font>
      <b/>
      <sz val="14"/>
      <name val="ＭＳ Ｐゴシック"/>
      <family val="3"/>
      <charset val="128"/>
    </font>
    <font>
      <sz val="11"/>
      <name val="ＭＳ 明朝"/>
      <family val="1"/>
      <charset val="128"/>
    </font>
    <font>
      <sz val="11"/>
      <color theme="1"/>
      <name val="ＭＳ Ｐゴシック"/>
      <family val="2"/>
      <scheme val="minor"/>
    </font>
    <font>
      <u/>
      <sz val="11"/>
      <color theme="10"/>
      <name val="ＭＳ Ｐゴシック"/>
      <family val="2"/>
      <scheme val="minor"/>
    </font>
    <font>
      <sz val="10"/>
      <color theme="1"/>
      <name val="ＭＳ Ｐゴシック"/>
      <family val="3"/>
      <charset val="128"/>
      <scheme val="minor"/>
    </font>
    <font>
      <sz val="6"/>
      <name val="ＭＳ Ｐゴシック"/>
      <family val="2"/>
      <charset val="128"/>
      <scheme val="minor"/>
    </font>
    <font>
      <u/>
      <sz val="11"/>
      <color theme="1"/>
      <name val="ＭＳ Ｐゴシック"/>
      <family val="3"/>
      <charset val="128"/>
      <scheme val="minor"/>
    </font>
    <font>
      <b/>
      <sz val="11"/>
      <color theme="0"/>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b/>
      <sz val="11"/>
      <color rgb="FFFF0000"/>
      <name val="ＭＳ Ｐゴシック"/>
      <family val="3"/>
      <charset val="128"/>
      <scheme val="minor"/>
    </font>
    <font>
      <b/>
      <u/>
      <sz val="11"/>
      <color rgb="FFFF0000"/>
      <name val="ＭＳ Ｐゴシック"/>
      <family val="3"/>
      <charset val="128"/>
      <scheme val="minor"/>
    </font>
    <font>
      <b/>
      <sz val="12"/>
      <color rgb="FFFF0000"/>
      <name val="ＭＳ Ｐゴシック"/>
      <family val="3"/>
      <charset val="128"/>
      <scheme val="minor"/>
    </font>
    <font>
      <b/>
      <sz val="10"/>
      <color rgb="FFFF0000"/>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b/>
      <u/>
      <sz val="11"/>
      <color theme="1"/>
      <name val="ＭＳ Ｐゴシック"/>
      <family val="3"/>
      <charset val="128"/>
      <scheme val="minor"/>
    </font>
    <font>
      <sz val="10"/>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2" tint="-9.9948118533890809E-2"/>
        <bgColor indexed="64"/>
      </patternFill>
    </fill>
  </fills>
  <borders count="85">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medium">
        <color indexed="64"/>
      </right>
      <top/>
      <bottom style="dotted">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medium">
        <color rgb="FFFF0000"/>
      </top>
      <bottom style="medium">
        <color rgb="FFFF0000"/>
      </bottom>
      <diagonal/>
    </border>
    <border>
      <left style="medium">
        <color theme="3"/>
      </left>
      <right style="medium">
        <color theme="3"/>
      </right>
      <top style="medium">
        <color theme="3"/>
      </top>
      <bottom style="medium">
        <color theme="3"/>
      </bottom>
      <diagonal/>
    </border>
    <border>
      <left style="medium">
        <color indexed="64"/>
      </left>
      <right style="thin">
        <color indexed="64"/>
      </right>
      <top/>
      <bottom style="double">
        <color indexed="64"/>
      </bottom>
      <diagonal/>
    </border>
    <border>
      <left/>
      <right/>
      <top style="thin">
        <color indexed="64"/>
      </top>
      <bottom/>
      <diagonal/>
    </border>
  </borders>
  <cellStyleXfs count="13">
    <xf numFmtId="0" fontId="0" fillId="0" borderId="0"/>
    <xf numFmtId="176" fontId="8" fillId="0" borderId="0">
      <alignment vertical="top"/>
    </xf>
    <xf numFmtId="178" fontId="8" fillId="0" borderId="0" applyFont="0" applyFill="0" applyBorder="0" applyAlignment="0" applyProtection="0"/>
    <xf numFmtId="179" fontId="8" fillId="0" borderId="0" applyFont="0" applyFill="0" applyBorder="0" applyAlignment="0" applyProtection="0">
      <alignment vertical="top"/>
    </xf>
    <xf numFmtId="180" fontId="8" fillId="0" borderId="0" applyFont="0" applyFill="0" applyBorder="0" applyAlignment="0" applyProtection="0"/>
    <xf numFmtId="0" fontId="14" fillId="0" borderId="0" applyFill="0" applyBorder="0" applyProtection="0"/>
    <xf numFmtId="0" fontId="15" fillId="0" borderId="0" applyNumberFormat="0" applyFont="0" applyFill="0" applyBorder="0">
      <alignment horizontal="left" vertical="top" wrapText="1"/>
    </xf>
    <xf numFmtId="38" fontId="16" fillId="0" borderId="0" applyFont="0" applyFill="0" applyBorder="0" applyAlignment="0" applyProtection="0">
      <alignment vertical="center"/>
    </xf>
    <xf numFmtId="0" fontId="17" fillId="0" borderId="0" applyNumberFormat="0" applyFill="0" applyBorder="0" applyAlignment="0" applyProtection="0"/>
    <xf numFmtId="0" fontId="6" fillId="0" borderId="0">
      <alignment vertical="center"/>
    </xf>
    <xf numFmtId="0" fontId="5" fillId="0" borderId="0">
      <alignment vertical="center"/>
    </xf>
    <xf numFmtId="0" fontId="16" fillId="0" borderId="0"/>
    <xf numFmtId="0" fontId="5" fillId="0" borderId="0">
      <alignment vertical="center"/>
    </xf>
  </cellStyleXfs>
  <cellXfs count="347">
    <xf numFmtId="0" fontId="0" fillId="0" borderId="0" xfId="0"/>
    <xf numFmtId="0" fontId="6" fillId="0" borderId="0" xfId="9" applyProtection="1">
      <alignment vertical="center"/>
    </xf>
    <xf numFmtId="0" fontId="10" fillId="3" borderId="20" xfId="0" applyFont="1" applyFill="1" applyBorder="1" applyAlignment="1" applyProtection="1">
      <alignment horizontal="left" vertical="center"/>
      <protection locked="0"/>
    </xf>
    <xf numFmtId="184" fontId="10" fillId="3" borderId="22" xfId="0" applyNumberFormat="1" applyFont="1" applyFill="1" applyBorder="1" applyAlignment="1" applyProtection="1">
      <alignment horizontal="left" vertical="center"/>
      <protection locked="0"/>
    </xf>
    <xf numFmtId="182" fontId="10" fillId="3" borderId="24" xfId="7" applyNumberFormat="1" applyFont="1" applyFill="1" applyBorder="1" applyAlignment="1" applyProtection="1">
      <alignment horizontal="left" vertical="center"/>
      <protection locked="0"/>
    </xf>
    <xf numFmtId="182" fontId="10" fillId="3" borderId="26" xfId="7" applyNumberFormat="1" applyFont="1" applyFill="1" applyBorder="1" applyAlignment="1" applyProtection="1">
      <alignment horizontal="left" vertical="center"/>
      <protection locked="0"/>
    </xf>
    <xf numFmtId="182" fontId="10" fillId="3" borderId="28" xfId="7" applyNumberFormat="1" applyFont="1" applyFill="1" applyBorder="1" applyAlignment="1" applyProtection="1">
      <alignment horizontal="left" vertical="center"/>
      <protection locked="0"/>
    </xf>
    <xf numFmtId="184" fontId="10" fillId="3" borderId="30" xfId="0" applyNumberFormat="1" applyFont="1" applyFill="1" applyBorder="1" applyAlignment="1" applyProtection="1">
      <alignment horizontal="left" vertical="center"/>
      <protection locked="0"/>
    </xf>
    <xf numFmtId="181" fontId="10" fillId="3" borderId="20" xfId="0" applyNumberFormat="1" applyFont="1" applyFill="1" applyBorder="1" applyAlignment="1" applyProtection="1">
      <alignment horizontal="left" vertical="center"/>
      <protection locked="0"/>
    </xf>
    <xf numFmtId="0" fontId="10" fillId="3" borderId="30" xfId="0" applyFont="1" applyFill="1" applyBorder="1" applyAlignment="1" applyProtection="1">
      <alignment horizontal="left" vertical="center"/>
      <protection locked="0"/>
    </xf>
    <xf numFmtId="0" fontId="10" fillId="3" borderId="24" xfId="0" applyFont="1" applyFill="1" applyBorder="1" applyAlignment="1" applyProtection="1">
      <alignment horizontal="left" vertical="center"/>
      <protection locked="0"/>
    </xf>
    <xf numFmtId="0" fontId="10" fillId="3" borderId="26" xfId="0" applyFont="1" applyFill="1" applyBorder="1" applyAlignment="1" applyProtection="1">
      <alignment horizontal="left" vertical="center"/>
      <protection locked="0"/>
    </xf>
    <xf numFmtId="0" fontId="10" fillId="3" borderId="28" xfId="0" applyFont="1" applyFill="1" applyBorder="1" applyAlignment="1" applyProtection="1">
      <alignment horizontal="left" vertical="center"/>
      <protection locked="0"/>
    </xf>
    <xf numFmtId="0" fontId="10" fillId="3" borderId="39" xfId="0" applyFont="1" applyFill="1" applyBorder="1" applyAlignment="1" applyProtection="1">
      <alignment horizontal="left" vertical="center"/>
      <protection locked="0"/>
    </xf>
    <xf numFmtId="0" fontId="10" fillId="3" borderId="20" xfId="0" applyFont="1" applyFill="1" applyBorder="1" applyAlignment="1" applyProtection="1">
      <alignment vertical="center"/>
      <protection locked="0"/>
    </xf>
    <xf numFmtId="0" fontId="10" fillId="3" borderId="24" xfId="0" applyFont="1" applyFill="1" applyBorder="1" applyAlignment="1" applyProtection="1">
      <alignment horizontal="justify" vertical="center" wrapText="1"/>
      <protection locked="0"/>
    </xf>
    <xf numFmtId="0" fontId="10" fillId="3" borderId="26" xfId="0" applyFont="1" applyFill="1" applyBorder="1" applyAlignment="1" applyProtection="1">
      <alignment horizontal="justify" vertical="center" wrapText="1"/>
      <protection locked="0"/>
    </xf>
    <xf numFmtId="0" fontId="10" fillId="3" borderId="28" xfId="0" applyFont="1" applyFill="1" applyBorder="1" applyAlignment="1" applyProtection="1">
      <alignment horizontal="justify" vertical="center" wrapText="1"/>
      <protection locked="0"/>
    </xf>
    <xf numFmtId="0" fontId="10" fillId="3" borderId="30" xfId="0" applyFont="1" applyFill="1" applyBorder="1" applyAlignment="1" applyProtection="1">
      <alignment horizontal="justify" vertical="top" wrapText="1"/>
      <protection locked="0"/>
    </xf>
    <xf numFmtId="0" fontId="10" fillId="3" borderId="20" xfId="0" applyFont="1" applyFill="1" applyBorder="1" applyAlignment="1" applyProtection="1">
      <alignment horizontal="left" vertical="top" wrapText="1"/>
      <protection locked="0"/>
    </xf>
    <xf numFmtId="0" fontId="11" fillId="3" borderId="20" xfId="0" applyFont="1" applyFill="1" applyBorder="1" applyAlignment="1" applyProtection="1">
      <alignment horizontal="left" vertical="center"/>
      <protection locked="0"/>
    </xf>
    <xf numFmtId="0" fontId="10" fillId="3" borderId="63" xfId="0" applyFont="1" applyFill="1" applyBorder="1" applyAlignment="1" applyProtection="1">
      <alignment horizontal="left" vertical="center"/>
      <protection locked="0"/>
    </xf>
    <xf numFmtId="185" fontId="10" fillId="3" borderId="24" xfId="0" applyNumberFormat="1" applyFont="1" applyFill="1" applyBorder="1" applyAlignment="1" applyProtection="1">
      <alignment horizontal="left" vertical="center"/>
      <protection locked="0"/>
    </xf>
    <xf numFmtId="185" fontId="10" fillId="3" borderId="26" xfId="0" applyNumberFormat="1" applyFont="1" applyFill="1" applyBorder="1" applyAlignment="1" applyProtection="1">
      <alignment horizontal="left" vertical="center"/>
      <protection locked="0"/>
    </xf>
    <xf numFmtId="185" fontId="10" fillId="3" borderId="28" xfId="0" applyNumberFormat="1" applyFont="1" applyFill="1" applyBorder="1" applyAlignment="1" applyProtection="1">
      <alignment horizontal="left" vertical="center"/>
      <protection locked="0"/>
    </xf>
    <xf numFmtId="177" fontId="13" fillId="0" borderId="64" xfId="1" applyNumberFormat="1" applyFont="1" applyBorder="1" applyAlignment="1" applyProtection="1">
      <alignment vertical="center"/>
    </xf>
    <xf numFmtId="177" fontId="13" fillId="0" borderId="65" xfId="1" applyNumberFormat="1" applyFont="1" applyBorder="1" applyAlignment="1" applyProtection="1">
      <alignment vertical="center"/>
    </xf>
    <xf numFmtId="177" fontId="13" fillId="0" borderId="37" xfId="1" applyNumberFormat="1" applyFont="1" applyBorder="1" applyAlignment="1" applyProtection="1">
      <alignment vertical="center"/>
    </xf>
    <xf numFmtId="177" fontId="13" fillId="0" borderId="0" xfId="1" applyNumberFormat="1" applyFont="1" applyBorder="1" applyAlignment="1" applyProtection="1">
      <alignment vertical="center"/>
    </xf>
    <xf numFmtId="177" fontId="13" fillId="0" borderId="53" xfId="1" applyNumberFormat="1" applyFont="1" applyBorder="1" applyAlignment="1" applyProtection="1">
      <alignment vertical="center"/>
    </xf>
    <xf numFmtId="177" fontId="13" fillId="0" borderId="68" xfId="1" applyNumberFormat="1" applyFont="1" applyBorder="1" applyAlignment="1" applyProtection="1">
      <alignment vertical="center"/>
    </xf>
    <xf numFmtId="49" fontId="10" fillId="3" borderId="20" xfId="0" applyNumberFormat="1" applyFont="1" applyFill="1" applyBorder="1" applyAlignment="1" applyProtection="1">
      <alignment horizontal="left" vertical="center"/>
      <protection locked="0"/>
    </xf>
    <xf numFmtId="0" fontId="10" fillId="3" borderId="20" xfId="8" applyFont="1" applyFill="1" applyBorder="1" applyAlignment="1" applyProtection="1">
      <alignment horizontal="left" vertical="center"/>
      <protection locked="0"/>
    </xf>
    <xf numFmtId="0" fontId="10" fillId="3" borderId="36" xfId="8" applyFont="1" applyFill="1" applyBorder="1" applyAlignment="1" applyProtection="1">
      <alignment horizontal="left" vertical="center"/>
      <protection locked="0"/>
    </xf>
    <xf numFmtId="0" fontId="11" fillId="3" borderId="30" xfId="0" applyFont="1" applyFill="1" applyBorder="1" applyAlignment="1" applyProtection="1">
      <alignment horizontal="left" vertical="center"/>
      <protection locked="0"/>
    </xf>
    <xf numFmtId="0" fontId="16" fillId="3" borderId="36" xfId="8" applyFont="1" applyFill="1" applyBorder="1" applyAlignment="1" applyProtection="1">
      <alignment horizontal="left" vertical="center"/>
      <protection locked="0"/>
    </xf>
    <xf numFmtId="0" fontId="27" fillId="9" borderId="70" xfId="0" applyFont="1" applyFill="1" applyBorder="1" applyAlignment="1" applyProtection="1">
      <alignment horizontal="center" vertical="center"/>
    </xf>
    <xf numFmtId="0" fontId="18" fillId="2" borderId="0"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0" xfId="0" applyFont="1" applyAlignment="1" applyProtection="1">
      <alignment vertical="center"/>
    </xf>
    <xf numFmtId="0" fontId="10" fillId="0" borderId="0" xfId="0" applyFont="1" applyProtection="1"/>
    <xf numFmtId="0" fontId="10" fillId="2" borderId="0" xfId="0" applyFont="1" applyFill="1" applyBorder="1" applyProtection="1"/>
    <xf numFmtId="0" fontId="10" fillId="2" borderId="0" xfId="0" applyFont="1" applyFill="1" applyBorder="1" applyAlignment="1" applyProtection="1">
      <alignment wrapText="1"/>
    </xf>
    <xf numFmtId="0" fontId="23" fillId="2" borderId="0" xfId="0" applyFont="1" applyFill="1" applyBorder="1" applyAlignment="1" applyProtection="1">
      <alignment wrapText="1"/>
    </xf>
    <xf numFmtId="0" fontId="18" fillId="2" borderId="0" xfId="0" applyFont="1" applyFill="1" applyBorder="1" applyAlignment="1" applyProtection="1"/>
    <xf numFmtId="0" fontId="10" fillId="0" borderId="0" xfId="0" applyFont="1" applyFill="1" applyBorder="1" applyProtection="1"/>
    <xf numFmtId="0" fontId="10" fillId="0" borderId="0" xfId="0" applyFont="1" applyAlignment="1" applyProtection="1">
      <alignment vertical="top"/>
    </xf>
    <xf numFmtId="0" fontId="10" fillId="2" borderId="0" xfId="0" applyFont="1" applyFill="1" applyBorder="1" applyAlignment="1" applyProtection="1">
      <alignment vertical="top"/>
    </xf>
    <xf numFmtId="0" fontId="10" fillId="2" borderId="0" xfId="0" applyFont="1" applyFill="1" applyBorder="1" applyAlignment="1" applyProtection="1">
      <alignment vertical="top" wrapText="1"/>
    </xf>
    <xf numFmtId="0" fontId="23" fillId="2" borderId="0" xfId="0" applyFont="1" applyFill="1" applyBorder="1" applyAlignment="1" applyProtection="1">
      <alignment vertical="top" wrapText="1"/>
    </xf>
    <xf numFmtId="0" fontId="18" fillId="2" borderId="0" xfId="0" applyFont="1" applyFill="1" applyBorder="1" applyAlignment="1" applyProtection="1">
      <alignment vertical="top"/>
    </xf>
    <xf numFmtId="0" fontId="10" fillId="0" borderId="0" xfId="0" applyFont="1" applyFill="1" applyBorder="1" applyAlignment="1" applyProtection="1">
      <alignment vertical="top"/>
    </xf>
    <xf numFmtId="0" fontId="12" fillId="2" borderId="0" xfId="0" applyFont="1" applyFill="1" applyBorder="1" applyProtection="1"/>
    <xf numFmtId="0" fontId="9" fillId="4" borderId="12" xfId="0" applyFont="1" applyFill="1" applyBorder="1" applyAlignment="1" applyProtection="1">
      <alignment horizontal="center" vertical="center" wrapText="1"/>
    </xf>
    <xf numFmtId="0" fontId="9" fillId="4" borderId="48" xfId="0" applyFont="1" applyFill="1" applyBorder="1" applyAlignment="1" applyProtection="1">
      <alignment horizontal="center" vertical="center" wrapText="1"/>
    </xf>
    <xf numFmtId="0" fontId="9" fillId="4" borderId="44" xfId="0" applyFont="1" applyFill="1" applyBorder="1" applyAlignment="1" applyProtection="1">
      <alignment horizontal="center" vertical="center"/>
    </xf>
    <xf numFmtId="0" fontId="10" fillId="2" borderId="0" xfId="0" applyFont="1" applyFill="1" applyProtection="1"/>
    <xf numFmtId="177" fontId="11" fillId="0" borderId="0" xfId="1" applyNumberFormat="1" applyFont="1" applyAlignment="1" applyProtection="1">
      <alignment vertical="center"/>
    </xf>
    <xf numFmtId="0" fontId="10" fillId="5" borderId="11" xfId="0" applyFont="1" applyFill="1" applyBorder="1" applyAlignment="1" applyProtection="1">
      <alignment vertical="center"/>
    </xf>
    <xf numFmtId="0" fontId="10" fillId="6" borderId="7" xfId="0" applyFont="1" applyFill="1" applyBorder="1" applyAlignment="1" applyProtection="1">
      <alignment vertical="center" wrapText="1"/>
    </xf>
    <xf numFmtId="0" fontId="23" fillId="6" borderId="2" xfId="0" applyFont="1" applyFill="1" applyBorder="1" applyAlignment="1" applyProtection="1">
      <alignment vertical="center" wrapText="1"/>
    </xf>
    <xf numFmtId="0" fontId="10" fillId="6" borderId="5" xfId="0" applyFont="1" applyFill="1" applyBorder="1" applyAlignment="1" applyProtection="1">
      <alignment vertical="center" wrapText="1"/>
    </xf>
    <xf numFmtId="0" fontId="23" fillId="6" borderId="8" xfId="0" applyFont="1" applyFill="1" applyBorder="1" applyAlignment="1" applyProtection="1">
      <alignment horizontal="center" vertical="center" wrapText="1"/>
    </xf>
    <xf numFmtId="0" fontId="11" fillId="5" borderId="13" xfId="0" applyFont="1" applyFill="1" applyBorder="1" applyAlignment="1" applyProtection="1">
      <alignment horizontal="left" vertical="center"/>
    </xf>
    <xf numFmtId="0" fontId="10" fillId="0" borderId="14" xfId="0" applyFont="1" applyFill="1" applyBorder="1" applyAlignment="1" applyProtection="1">
      <alignment horizontal="center" vertical="center"/>
    </xf>
    <xf numFmtId="0" fontId="10" fillId="6" borderId="13" xfId="0" applyFont="1" applyFill="1" applyBorder="1" applyAlignment="1" applyProtection="1">
      <alignment vertical="center" wrapText="1"/>
    </xf>
    <xf numFmtId="0" fontId="23" fillId="6" borderId="49" xfId="0" applyFont="1" applyFill="1" applyBorder="1" applyAlignment="1" applyProtection="1">
      <alignment horizontal="center" vertical="center" wrapText="1"/>
    </xf>
    <xf numFmtId="0" fontId="11" fillId="5" borderId="15" xfId="0" applyFont="1" applyFill="1" applyBorder="1" applyAlignment="1" applyProtection="1">
      <alignment horizontal="left" vertical="center"/>
    </xf>
    <xf numFmtId="0" fontId="10" fillId="0" borderId="16" xfId="0" applyFont="1" applyFill="1" applyBorder="1" applyAlignment="1" applyProtection="1">
      <alignment horizontal="center" vertical="center"/>
    </xf>
    <xf numFmtId="0" fontId="10" fillId="6" borderId="15" xfId="0" applyFont="1" applyFill="1" applyBorder="1" applyAlignment="1" applyProtection="1">
      <alignment vertical="center" wrapText="1"/>
    </xf>
    <xf numFmtId="0" fontId="23" fillId="6" borderId="50" xfId="0" applyFont="1" applyFill="1" applyBorder="1" applyAlignment="1" applyProtection="1">
      <alignment horizontal="center" vertical="center" wrapText="1"/>
    </xf>
    <xf numFmtId="0" fontId="11" fillId="5" borderId="17" xfId="0" applyFont="1" applyFill="1" applyBorder="1" applyAlignment="1" applyProtection="1">
      <alignment horizontal="left" vertical="center"/>
    </xf>
    <xf numFmtId="0" fontId="10" fillId="0" borderId="18" xfId="0" applyFont="1" applyFill="1" applyBorder="1" applyAlignment="1" applyProtection="1">
      <alignment horizontal="center" vertical="center"/>
    </xf>
    <xf numFmtId="0" fontId="10" fillId="6" borderId="17" xfId="0" applyFont="1" applyFill="1" applyBorder="1" applyAlignment="1" applyProtection="1">
      <alignment vertical="center" wrapText="1"/>
    </xf>
    <xf numFmtId="0" fontId="23" fillId="6" borderId="5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23" fillId="6" borderId="2" xfId="0" applyFont="1" applyFill="1" applyBorder="1" applyAlignment="1" applyProtection="1">
      <alignment horizontal="center" vertical="center" wrapText="1"/>
    </xf>
    <xf numFmtId="0" fontId="11" fillId="5" borderId="21" xfId="0" applyFont="1" applyFill="1" applyBorder="1" applyAlignment="1" applyProtection="1">
      <alignment vertical="center"/>
    </xf>
    <xf numFmtId="0" fontId="11" fillId="5" borderId="9" xfId="0" applyFont="1" applyFill="1" applyBorder="1" applyAlignment="1" applyProtection="1">
      <alignment vertical="center"/>
    </xf>
    <xf numFmtId="0" fontId="11" fillId="0" borderId="9" xfId="0" applyFont="1" applyFill="1" applyBorder="1" applyAlignment="1" applyProtection="1">
      <alignment horizontal="center" vertical="center"/>
    </xf>
    <xf numFmtId="0" fontId="11" fillId="5" borderId="40" xfId="0" applyFont="1" applyFill="1" applyBorder="1" applyAlignment="1" applyProtection="1">
      <alignment vertical="center"/>
    </xf>
    <xf numFmtId="0" fontId="11" fillId="5" borderId="14" xfId="0" applyFont="1" applyFill="1" applyBorder="1" applyAlignment="1" applyProtection="1">
      <alignment vertical="center"/>
    </xf>
    <xf numFmtId="0" fontId="21" fillId="7" borderId="14" xfId="0" applyFont="1" applyFill="1" applyBorder="1" applyAlignment="1" applyProtection="1">
      <alignment horizontal="center" vertical="center"/>
    </xf>
    <xf numFmtId="0" fontId="11" fillId="5" borderId="41" xfId="0" applyFont="1" applyFill="1" applyBorder="1" applyAlignment="1" applyProtection="1">
      <alignment vertical="center"/>
    </xf>
    <xf numFmtId="0" fontId="11" fillId="5" borderId="16" xfId="0" applyFont="1" applyFill="1" applyBorder="1" applyAlignment="1" applyProtection="1">
      <alignment vertical="center"/>
    </xf>
    <xf numFmtId="0" fontId="11" fillId="0" borderId="16" xfId="0" applyFont="1" applyFill="1" applyBorder="1" applyAlignment="1" applyProtection="1">
      <alignment horizontal="center" vertical="center"/>
    </xf>
    <xf numFmtId="0" fontId="11" fillId="5" borderId="42" xfId="0" applyFont="1" applyFill="1" applyBorder="1" applyAlignment="1" applyProtection="1">
      <alignment vertical="center"/>
    </xf>
    <xf numFmtId="0" fontId="11" fillId="5" borderId="18" xfId="0" applyFont="1" applyFill="1" applyBorder="1" applyAlignment="1" applyProtection="1">
      <alignment vertical="center"/>
    </xf>
    <xf numFmtId="0" fontId="11" fillId="0" borderId="18"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5" borderId="37" xfId="0" applyFont="1" applyFill="1" applyBorder="1" applyAlignment="1" applyProtection="1">
      <alignment vertical="center"/>
    </xf>
    <xf numFmtId="0" fontId="10" fillId="5" borderId="38" xfId="0" applyFont="1" applyFill="1" applyBorder="1" applyAlignment="1" applyProtection="1">
      <alignment vertical="center"/>
    </xf>
    <xf numFmtId="0" fontId="10" fillId="0" borderId="38" xfId="0" applyFont="1" applyFill="1" applyBorder="1" applyAlignment="1" applyProtection="1">
      <alignment horizontal="center" vertical="center"/>
    </xf>
    <xf numFmtId="0" fontId="10" fillId="6" borderId="6" xfId="0" applyFont="1" applyFill="1" applyBorder="1" applyAlignment="1" applyProtection="1">
      <alignment vertical="center" wrapText="1"/>
    </xf>
    <xf numFmtId="0" fontId="23" fillId="6" borderId="45" xfId="0" applyFont="1" applyFill="1" applyBorder="1" applyAlignment="1" applyProtection="1">
      <alignment horizontal="center" vertical="center" wrapText="1"/>
    </xf>
    <xf numFmtId="0" fontId="10" fillId="0" borderId="61" xfId="0" applyFont="1" applyFill="1" applyBorder="1" applyAlignment="1" applyProtection="1">
      <alignment horizontal="center" vertical="center"/>
    </xf>
    <xf numFmtId="0" fontId="10" fillId="6" borderId="60" xfId="0" applyFont="1" applyFill="1" applyBorder="1" applyAlignment="1" applyProtection="1">
      <alignment vertical="center" wrapText="1"/>
    </xf>
    <xf numFmtId="0" fontId="23" fillId="6" borderId="62" xfId="0" applyFont="1" applyFill="1" applyBorder="1" applyAlignment="1" applyProtection="1">
      <alignment horizontal="center" vertical="center" wrapText="1"/>
    </xf>
    <xf numFmtId="0" fontId="10" fillId="5" borderId="4" xfId="0" applyFont="1" applyFill="1" applyBorder="1" applyAlignment="1" applyProtection="1">
      <alignment vertical="center"/>
    </xf>
    <xf numFmtId="0" fontId="21" fillId="7" borderId="4" xfId="0" applyFont="1" applyFill="1" applyBorder="1" applyAlignment="1" applyProtection="1">
      <alignment horizontal="center" vertical="center"/>
    </xf>
    <xf numFmtId="0" fontId="10" fillId="6" borderId="3" xfId="0" applyFont="1" applyFill="1" applyBorder="1" applyAlignment="1" applyProtection="1">
      <alignment vertical="center" wrapText="1"/>
    </xf>
    <xf numFmtId="0" fontId="23" fillId="6" borderId="1" xfId="0" applyFont="1" applyFill="1" applyBorder="1" applyAlignment="1" applyProtection="1">
      <alignment vertical="center" wrapText="1"/>
    </xf>
    <xf numFmtId="0" fontId="10" fillId="0" borderId="4" xfId="0" applyFont="1" applyFill="1" applyBorder="1" applyAlignment="1" applyProtection="1">
      <alignment horizontal="center" vertical="center"/>
    </xf>
    <xf numFmtId="0" fontId="23" fillId="6" borderId="1" xfId="0" applyFont="1" applyFill="1" applyBorder="1" applyAlignment="1" applyProtection="1">
      <alignment horizontal="center" vertical="center" wrapText="1"/>
    </xf>
    <xf numFmtId="0" fontId="10" fillId="5" borderId="1" xfId="0" applyFont="1" applyFill="1" applyBorder="1" applyAlignment="1" applyProtection="1">
      <alignment vertical="center"/>
    </xf>
    <xf numFmtId="0" fontId="10" fillId="5" borderId="33" xfId="0" applyFont="1" applyFill="1" applyBorder="1" applyAlignment="1" applyProtection="1">
      <alignment vertical="center"/>
    </xf>
    <xf numFmtId="0" fontId="10" fillId="5" borderId="34" xfId="0" applyFont="1" applyFill="1" applyBorder="1" applyAlignment="1" applyProtection="1">
      <alignment vertical="center"/>
    </xf>
    <xf numFmtId="0" fontId="21" fillId="7" borderId="34" xfId="0" applyFont="1" applyFill="1" applyBorder="1" applyAlignment="1" applyProtection="1">
      <alignment horizontal="center" vertical="center"/>
    </xf>
    <xf numFmtId="0" fontId="10" fillId="6" borderId="35" xfId="0" applyFont="1" applyFill="1" applyBorder="1" applyAlignment="1" applyProtection="1">
      <alignment vertical="center" wrapText="1"/>
    </xf>
    <xf numFmtId="0" fontId="23" fillId="6" borderId="52" xfId="0" applyFont="1" applyFill="1" applyBorder="1" applyAlignment="1" applyProtection="1">
      <alignment horizontal="center" vertical="center" wrapText="1"/>
    </xf>
    <xf numFmtId="0" fontId="9" fillId="2" borderId="0" xfId="0" applyFont="1" applyFill="1" applyBorder="1" applyProtection="1"/>
    <xf numFmtId="0" fontId="10" fillId="2" borderId="0" xfId="0" applyFont="1" applyFill="1" applyBorder="1" applyAlignment="1" applyProtection="1">
      <alignment vertical="center"/>
    </xf>
    <xf numFmtId="0" fontId="10" fillId="5" borderId="7" xfId="0" applyFont="1" applyFill="1" applyBorder="1" applyAlignment="1" applyProtection="1">
      <alignment horizontal="left" vertical="center" wrapText="1"/>
    </xf>
    <xf numFmtId="0" fontId="21" fillId="7" borderId="7" xfId="0" applyFont="1" applyFill="1" applyBorder="1" applyAlignment="1" applyProtection="1">
      <alignment horizontal="center" vertical="center" wrapText="1"/>
    </xf>
    <xf numFmtId="0" fontId="23" fillId="6" borderId="7" xfId="0" applyFont="1" applyFill="1" applyBorder="1" applyAlignment="1" applyProtection="1">
      <alignment horizontal="center" vertical="center" wrapText="1"/>
    </xf>
    <xf numFmtId="0" fontId="10" fillId="5" borderId="3" xfId="0" applyFont="1" applyFill="1" applyBorder="1" applyAlignment="1" applyProtection="1">
      <alignment horizontal="left" vertical="center" wrapText="1"/>
    </xf>
    <xf numFmtId="0" fontId="10" fillId="0" borderId="3" xfId="0" applyFont="1" applyFill="1" applyBorder="1" applyAlignment="1" applyProtection="1">
      <alignment horizontal="center" vertical="center" wrapText="1"/>
    </xf>
    <xf numFmtId="0" fontId="23" fillId="6" borderId="3" xfId="0" applyFont="1" applyFill="1" applyBorder="1" applyAlignment="1" applyProtection="1">
      <alignment vertical="center" wrapText="1"/>
    </xf>
    <xf numFmtId="0" fontId="11" fillId="5" borderId="19" xfId="0" applyFont="1" applyFill="1" applyBorder="1" applyAlignment="1" applyProtection="1">
      <alignment vertical="center" wrapText="1"/>
    </xf>
    <xf numFmtId="0" fontId="11" fillId="5" borderId="4" xfId="0" applyFont="1" applyFill="1" applyBorder="1" applyAlignment="1" applyProtection="1">
      <alignment vertical="center" wrapText="1"/>
    </xf>
    <xf numFmtId="0" fontId="11" fillId="0" borderId="4" xfId="0" applyFont="1" applyFill="1" applyBorder="1" applyAlignment="1" applyProtection="1">
      <alignment horizontal="center" vertical="center" wrapText="1"/>
    </xf>
    <xf numFmtId="0" fontId="23" fillId="6" borderId="3" xfId="0" applyFont="1" applyFill="1" applyBorder="1" applyAlignment="1" applyProtection="1">
      <alignment horizontal="center" vertical="center" wrapText="1"/>
    </xf>
    <xf numFmtId="0" fontId="11" fillId="5" borderId="21" xfId="0" applyFont="1" applyFill="1" applyBorder="1" applyAlignment="1" applyProtection="1">
      <alignment horizontal="left" vertical="center" wrapText="1"/>
    </xf>
    <xf numFmtId="0" fontId="11" fillId="5" borderId="9" xfId="0" applyFont="1" applyFill="1" applyBorder="1" applyAlignment="1" applyProtection="1">
      <alignment horizontal="left" vertical="center" wrapText="1"/>
    </xf>
    <xf numFmtId="0" fontId="23" fillId="6" borderId="5" xfId="0" applyFont="1" applyFill="1" applyBorder="1" applyAlignment="1" applyProtection="1">
      <alignment horizontal="center" vertical="center" wrapText="1"/>
    </xf>
    <xf numFmtId="0" fontId="22" fillId="5" borderId="14" xfId="0" applyFont="1" applyFill="1" applyBorder="1" applyAlignment="1" applyProtection="1">
      <alignment horizontal="left" vertical="center" wrapText="1"/>
    </xf>
    <xf numFmtId="0" fontId="21" fillId="7" borderId="14" xfId="0" applyFont="1" applyFill="1" applyBorder="1" applyAlignment="1" applyProtection="1">
      <alignment horizontal="center" vertical="center" wrapText="1"/>
    </xf>
    <xf numFmtId="0" fontId="23" fillId="6" borderId="13" xfId="0" applyFont="1" applyFill="1" applyBorder="1" applyAlignment="1" applyProtection="1">
      <alignment horizontal="center" vertical="center" wrapText="1"/>
    </xf>
    <xf numFmtId="0" fontId="22" fillId="5" borderId="16" xfId="0" applyFont="1" applyFill="1" applyBorder="1" applyAlignment="1" applyProtection="1">
      <alignment horizontal="left" vertical="center" wrapText="1"/>
    </xf>
    <xf numFmtId="0" fontId="21" fillId="7" borderId="16" xfId="0" applyFont="1" applyFill="1" applyBorder="1" applyAlignment="1" applyProtection="1">
      <alignment horizontal="center" vertical="center" wrapText="1"/>
    </xf>
    <xf numFmtId="0" fontId="23" fillId="6" borderId="15" xfId="0" applyFont="1" applyFill="1" applyBorder="1" applyAlignment="1" applyProtection="1">
      <alignment horizontal="center" vertical="center" wrapText="1"/>
    </xf>
    <xf numFmtId="0" fontId="22" fillId="5" borderId="18" xfId="0" applyFont="1" applyFill="1" applyBorder="1" applyAlignment="1" applyProtection="1">
      <alignment horizontal="left" vertical="center" wrapText="1"/>
    </xf>
    <xf numFmtId="0" fontId="21" fillId="7" borderId="18" xfId="0" applyFont="1" applyFill="1" applyBorder="1" applyAlignment="1" applyProtection="1">
      <alignment horizontal="center" vertical="center" wrapText="1"/>
    </xf>
    <xf numFmtId="0" fontId="23" fillId="6" borderId="17"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0" fillId="6" borderId="7" xfId="0" applyFont="1" applyFill="1" applyBorder="1" applyAlignment="1" applyProtection="1">
      <alignment vertical="top" wrapText="1"/>
    </xf>
    <xf numFmtId="0" fontId="11" fillId="0" borderId="3" xfId="0" applyFont="1" applyFill="1" applyBorder="1" applyAlignment="1" applyProtection="1">
      <alignment horizontal="center" vertical="center" wrapText="1"/>
    </xf>
    <xf numFmtId="0" fontId="10" fillId="6" borderId="3" xfId="0" applyFont="1" applyFill="1" applyBorder="1" applyAlignment="1" applyProtection="1">
      <alignment vertical="top" wrapText="1"/>
    </xf>
    <xf numFmtId="0" fontId="23" fillId="6" borderId="35" xfId="0" applyFont="1" applyFill="1" applyBorder="1" applyAlignment="1" applyProtection="1">
      <alignment horizontal="center" vertical="center" wrapText="1"/>
    </xf>
    <xf numFmtId="0" fontId="9" fillId="2" borderId="0" xfId="0" applyFont="1" applyFill="1" applyBorder="1" applyAlignment="1" applyProtection="1">
      <alignment vertical="center"/>
    </xf>
    <xf numFmtId="0" fontId="10" fillId="2" borderId="0" xfId="0" applyFont="1" applyFill="1" applyAlignment="1" applyProtection="1">
      <alignment vertical="center"/>
    </xf>
    <xf numFmtId="0" fontId="10" fillId="5" borderId="40" xfId="0" applyFont="1" applyFill="1" applyBorder="1" applyAlignment="1" applyProtection="1">
      <alignment vertical="center"/>
    </xf>
    <xf numFmtId="0" fontId="10" fillId="5" borderId="14"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23" fillId="6" borderId="49" xfId="0" applyFont="1" applyFill="1" applyBorder="1" applyAlignment="1" applyProtection="1">
      <alignment vertical="top" wrapText="1"/>
    </xf>
    <xf numFmtId="0" fontId="10" fillId="5" borderId="41" xfId="0" applyFont="1" applyFill="1" applyBorder="1" applyAlignment="1" applyProtection="1">
      <alignment vertical="center"/>
    </xf>
    <xf numFmtId="0" fontId="10" fillId="5" borderId="16" xfId="0" applyFont="1" applyFill="1" applyBorder="1" applyAlignment="1" applyProtection="1">
      <alignment vertical="center"/>
    </xf>
    <xf numFmtId="0" fontId="10" fillId="0" borderId="15" xfId="0" applyFont="1" applyFill="1" applyBorder="1" applyAlignment="1" applyProtection="1">
      <alignment horizontal="center" vertical="center"/>
    </xf>
    <xf numFmtId="0" fontId="23" fillId="6" borderId="50" xfId="0" applyFont="1" applyFill="1" applyBorder="1" applyAlignment="1" applyProtection="1">
      <alignment vertical="top" wrapText="1"/>
    </xf>
    <xf numFmtId="0" fontId="10" fillId="5" borderId="42" xfId="0" applyFont="1" applyFill="1" applyBorder="1" applyAlignment="1" applyProtection="1">
      <alignment vertical="center"/>
    </xf>
    <xf numFmtId="0" fontId="10" fillId="5" borderId="18" xfId="0" applyFont="1" applyFill="1" applyBorder="1" applyAlignment="1" applyProtection="1">
      <alignment vertical="center"/>
    </xf>
    <xf numFmtId="0" fontId="10" fillId="0" borderId="17" xfId="0" applyFont="1" applyFill="1" applyBorder="1" applyAlignment="1" applyProtection="1">
      <alignment horizontal="center" vertical="center"/>
    </xf>
    <xf numFmtId="0" fontId="10" fillId="6" borderId="17" xfId="0" applyFont="1" applyFill="1" applyBorder="1" applyAlignment="1" applyProtection="1">
      <alignment vertical="top" wrapText="1"/>
    </xf>
    <xf numFmtId="0" fontId="23" fillId="6" borderId="51" xfId="0" applyFont="1" applyFill="1" applyBorder="1" applyAlignment="1" applyProtection="1">
      <alignment vertical="top" wrapText="1"/>
    </xf>
    <xf numFmtId="0" fontId="9" fillId="2" borderId="0" xfId="0" applyFont="1" applyFill="1" applyProtection="1"/>
    <xf numFmtId="0" fontId="10" fillId="0"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wrapText="1"/>
    </xf>
    <xf numFmtId="0" fontId="23" fillId="0" borderId="0" xfId="0" applyFont="1" applyFill="1" applyBorder="1" applyAlignment="1" applyProtection="1">
      <alignment wrapText="1"/>
    </xf>
    <xf numFmtId="0" fontId="23" fillId="6" borderId="11" xfId="0" applyFont="1" applyFill="1" applyBorder="1" applyAlignment="1" applyProtection="1">
      <alignment horizontal="center" vertical="center"/>
    </xf>
    <xf numFmtId="0" fontId="23" fillId="6" borderId="4" xfId="0" applyFont="1" applyFill="1" applyBorder="1" applyAlignment="1" applyProtection="1">
      <alignment horizontal="center" vertical="center"/>
    </xf>
    <xf numFmtId="0" fontId="23" fillId="6" borderId="34" xfId="0" applyFont="1" applyFill="1" applyBorder="1" applyAlignment="1" applyProtection="1">
      <alignment horizontal="center" vertical="center"/>
    </xf>
    <xf numFmtId="0" fontId="10" fillId="0" borderId="0" xfId="0" applyFont="1" applyFill="1" applyProtection="1"/>
    <xf numFmtId="0" fontId="10" fillId="2" borderId="0" xfId="0" applyFont="1" applyFill="1" applyAlignment="1" applyProtection="1">
      <alignment wrapText="1"/>
    </xf>
    <xf numFmtId="0" fontId="23" fillId="2" borderId="0" xfId="0" applyFont="1" applyFill="1" applyAlignment="1" applyProtection="1">
      <alignment wrapText="1"/>
    </xf>
    <xf numFmtId="0" fontId="10" fillId="0" borderId="7" xfId="0" applyFont="1" applyFill="1" applyBorder="1" applyAlignment="1" applyProtection="1">
      <alignment horizontal="center" vertical="center"/>
    </xf>
    <xf numFmtId="0" fontId="23" fillId="6" borderId="7" xfId="0" applyFont="1" applyFill="1" applyBorder="1" applyAlignment="1" applyProtection="1">
      <alignment wrapText="1"/>
    </xf>
    <xf numFmtId="0" fontId="10" fillId="0" borderId="3" xfId="0" applyFont="1" applyFill="1" applyBorder="1" applyAlignment="1" applyProtection="1">
      <alignment horizontal="center" vertical="center"/>
    </xf>
    <xf numFmtId="0" fontId="23" fillId="6" borderId="3" xfId="0" applyFont="1" applyFill="1" applyBorder="1" applyAlignment="1" applyProtection="1">
      <alignment wrapText="1"/>
    </xf>
    <xf numFmtId="0" fontId="10" fillId="0" borderId="35" xfId="0" applyFont="1" applyFill="1" applyBorder="1" applyAlignment="1" applyProtection="1">
      <alignment horizontal="center" vertical="center"/>
    </xf>
    <xf numFmtId="0" fontId="28" fillId="2" borderId="0" xfId="0" applyFont="1" applyFill="1" applyBorder="1" applyAlignment="1" applyProtection="1">
      <alignment horizontal="left" vertical="center"/>
    </xf>
    <xf numFmtId="183" fontId="18" fillId="2" borderId="0" xfId="0" applyNumberFormat="1" applyFont="1" applyFill="1" applyBorder="1" applyAlignment="1" applyProtection="1">
      <alignment horizontal="left"/>
    </xf>
    <xf numFmtId="183" fontId="28" fillId="2" borderId="0" xfId="0" applyNumberFormat="1" applyFont="1" applyFill="1" applyBorder="1" applyAlignment="1" applyProtection="1">
      <alignment horizontal="center" vertical="center"/>
    </xf>
    <xf numFmtId="0" fontId="18" fillId="0" borderId="0" xfId="0" applyFont="1" applyFill="1" applyProtection="1"/>
    <xf numFmtId="0" fontId="18" fillId="0" borderId="0" xfId="0" applyFont="1" applyProtection="1"/>
    <xf numFmtId="0" fontId="5" fillId="0" borderId="0" xfId="10" applyProtection="1">
      <alignment vertical="center"/>
    </xf>
    <xf numFmtId="0" fontId="5" fillId="0" borderId="0" xfId="10" applyAlignment="1" applyProtection="1">
      <alignment horizontal="center" vertical="center"/>
    </xf>
    <xf numFmtId="0" fontId="5" fillId="0" borderId="65" xfId="10" applyBorder="1" applyProtection="1">
      <alignment vertical="center"/>
    </xf>
    <xf numFmtId="0" fontId="16" fillId="0" borderId="65" xfId="11" applyBorder="1" applyProtection="1"/>
    <xf numFmtId="0" fontId="5" fillId="0" borderId="65" xfId="10" applyBorder="1" applyAlignment="1" applyProtection="1">
      <alignment horizontal="center" vertical="center"/>
    </xf>
    <xf numFmtId="0" fontId="5" fillId="0" borderId="66" xfId="10" applyBorder="1" applyProtection="1">
      <alignment vertical="center"/>
    </xf>
    <xf numFmtId="0" fontId="5" fillId="0" borderId="0" xfId="10" applyBorder="1" applyProtection="1">
      <alignment vertical="center"/>
    </xf>
    <xf numFmtId="0" fontId="16" fillId="0" borderId="0" xfId="11" applyBorder="1" applyProtection="1"/>
    <xf numFmtId="0" fontId="5" fillId="0" borderId="0" xfId="10" applyBorder="1" applyAlignment="1" applyProtection="1">
      <alignment horizontal="center" vertical="center"/>
    </xf>
    <xf numFmtId="0" fontId="5" fillId="0" borderId="67" xfId="10" applyBorder="1" applyProtection="1">
      <alignment vertical="center"/>
    </xf>
    <xf numFmtId="0" fontId="11" fillId="0" borderId="37" xfId="10" applyFont="1" applyFill="1" applyBorder="1" applyAlignment="1" applyProtection="1">
      <alignment vertical="center"/>
    </xf>
    <xf numFmtId="0" fontId="5" fillId="0" borderId="68" xfId="10" applyBorder="1" applyProtection="1">
      <alignment vertical="center"/>
    </xf>
    <xf numFmtId="0" fontId="16" fillId="0" borderId="68" xfId="11" applyBorder="1" applyProtection="1"/>
    <xf numFmtId="0" fontId="5" fillId="0" borderId="68" xfId="10" applyBorder="1" applyAlignment="1" applyProtection="1">
      <alignment horizontal="center" vertical="center"/>
    </xf>
    <xf numFmtId="0" fontId="5" fillId="0" borderId="69" xfId="10" applyBorder="1" applyProtection="1">
      <alignment vertical="center"/>
    </xf>
    <xf numFmtId="0" fontId="16" fillId="0" borderId="0" xfId="11" applyAlignment="1" applyProtection="1">
      <alignment horizontal="center"/>
    </xf>
    <xf numFmtId="0" fontId="16" fillId="0" borderId="0" xfId="11" applyProtection="1"/>
    <xf numFmtId="0" fontId="5" fillId="0" borderId="64" xfId="10" applyBorder="1" applyProtection="1">
      <alignment vertical="center"/>
    </xf>
    <xf numFmtId="0" fontId="5" fillId="0" borderId="37" xfId="10" applyBorder="1" applyProtection="1">
      <alignment vertical="center"/>
    </xf>
    <xf numFmtId="0" fontId="4" fillId="0" borderId="37" xfId="10" applyFont="1" applyBorder="1" applyProtection="1">
      <alignment vertical="center"/>
    </xf>
    <xf numFmtId="0" fontId="5" fillId="0" borderId="53" xfId="10" applyBorder="1" applyProtection="1">
      <alignment vertical="center"/>
    </xf>
    <xf numFmtId="0" fontId="5" fillId="0" borderId="0" xfId="10" applyFill="1" applyBorder="1" applyProtection="1">
      <alignment vertical="center"/>
    </xf>
    <xf numFmtId="0" fontId="25" fillId="8" borderId="30" xfId="0" applyFont="1" applyFill="1" applyBorder="1" applyAlignment="1" applyProtection="1">
      <alignment horizontal="left" vertical="center"/>
    </xf>
    <xf numFmtId="0" fontId="25" fillId="8" borderId="20" xfId="0" applyFont="1" applyFill="1" applyBorder="1" applyAlignment="1" applyProtection="1">
      <alignment horizontal="left" vertical="center"/>
    </xf>
    <xf numFmtId="0" fontId="25" fillId="8" borderId="36" xfId="0" applyFont="1" applyFill="1" applyBorder="1" applyAlignment="1" applyProtection="1">
      <alignment horizontal="left" vertical="center"/>
    </xf>
    <xf numFmtId="0" fontId="10" fillId="3" borderId="24" xfId="0" applyFont="1" applyFill="1" applyBorder="1" applyAlignment="1" applyProtection="1">
      <alignment horizontal="left" vertical="top" wrapText="1"/>
      <protection locked="0"/>
    </xf>
    <xf numFmtId="31" fontId="10" fillId="3" borderId="26" xfId="0" applyNumberFormat="1" applyFont="1" applyFill="1" applyBorder="1" applyAlignment="1" applyProtection="1">
      <alignment horizontal="left" vertical="top"/>
      <protection locked="0"/>
    </xf>
    <xf numFmtId="0" fontId="10" fillId="3" borderId="26" xfId="0" applyFont="1" applyFill="1" applyBorder="1" applyAlignment="1" applyProtection="1">
      <alignment horizontal="left" vertical="top"/>
      <protection locked="0"/>
    </xf>
    <xf numFmtId="0" fontId="10" fillId="3" borderId="28" xfId="0" applyFont="1" applyFill="1" applyBorder="1" applyAlignment="1" applyProtection="1">
      <alignment horizontal="left" vertical="top"/>
      <protection locked="0"/>
    </xf>
    <xf numFmtId="0" fontId="11" fillId="5" borderId="71" xfId="0" applyFont="1" applyFill="1" applyBorder="1" applyAlignment="1" applyProtection="1">
      <alignment vertical="center" wrapText="1"/>
    </xf>
    <xf numFmtId="0" fontId="11" fillId="5" borderId="17" xfId="0" applyFont="1" applyFill="1" applyBorder="1" applyAlignment="1" applyProtection="1">
      <alignment vertical="center" wrapText="1"/>
    </xf>
    <xf numFmtId="0" fontId="11" fillId="0" borderId="71" xfId="0" applyFont="1" applyFill="1" applyBorder="1" applyAlignment="1" applyProtection="1">
      <alignment horizontal="center" vertical="center" wrapText="1"/>
    </xf>
    <xf numFmtId="0" fontId="10" fillId="6" borderId="71" xfId="0" applyFont="1" applyFill="1" applyBorder="1" applyAlignment="1" applyProtection="1">
      <alignment vertical="top" wrapText="1"/>
    </xf>
    <xf numFmtId="0" fontId="23" fillId="6" borderId="71" xfId="0" applyFont="1" applyFill="1" applyBorder="1" applyAlignment="1" applyProtection="1">
      <alignment horizontal="center" vertical="center" wrapText="1"/>
    </xf>
    <xf numFmtId="0" fontId="10" fillId="3" borderId="72" xfId="0" applyFont="1" applyFill="1" applyBorder="1" applyAlignment="1" applyProtection="1">
      <alignment horizontal="left" vertical="top" wrapText="1"/>
      <protection locked="0"/>
    </xf>
    <xf numFmtId="0" fontId="11" fillId="0" borderId="17" xfId="0" applyFont="1" applyFill="1" applyBorder="1" applyAlignment="1" applyProtection="1">
      <alignment horizontal="center" vertical="center" wrapText="1"/>
    </xf>
    <xf numFmtId="0" fontId="10" fillId="3" borderId="28" xfId="0" applyFont="1" applyFill="1" applyBorder="1" applyAlignment="1" applyProtection="1">
      <alignment horizontal="left" vertical="top" wrapText="1"/>
      <protection locked="0"/>
    </xf>
    <xf numFmtId="0" fontId="29" fillId="2" borderId="0" xfId="0" applyFont="1" applyFill="1" applyBorder="1" applyAlignment="1" applyProtection="1">
      <alignment horizontal="center" vertical="center"/>
    </xf>
    <xf numFmtId="0" fontId="29" fillId="0" borderId="0" xfId="0" applyFont="1" applyAlignment="1" applyProtection="1">
      <alignment horizontal="center" vertical="center"/>
    </xf>
    <xf numFmtId="177" fontId="30" fillId="2" borderId="0" xfId="1" applyNumberFormat="1" applyFont="1" applyFill="1" applyAlignment="1" applyProtection="1">
      <alignment horizontal="center" vertical="center"/>
    </xf>
    <xf numFmtId="0" fontId="29" fillId="0" borderId="0" xfId="0" applyFont="1" applyFill="1" applyBorder="1" applyAlignment="1" applyProtection="1">
      <alignment horizontal="center" vertical="center"/>
    </xf>
    <xf numFmtId="0" fontId="29" fillId="0" borderId="0" xfId="0" applyFont="1" applyFill="1" applyAlignment="1" applyProtection="1">
      <alignment horizontal="center" vertical="center"/>
    </xf>
    <xf numFmtId="0" fontId="29" fillId="2" borderId="0" xfId="0" applyFont="1" applyFill="1" applyAlignment="1" applyProtection="1">
      <alignment horizontal="center" vertical="center"/>
    </xf>
    <xf numFmtId="177" fontId="29" fillId="0" borderId="0" xfId="0" applyNumberFormat="1" applyFont="1" applyFill="1" applyBorder="1" applyAlignment="1" applyProtection="1">
      <alignment horizontal="center" vertical="center"/>
    </xf>
    <xf numFmtId="177" fontId="29" fillId="2" borderId="0" xfId="0" applyNumberFormat="1" applyFont="1" applyFill="1" applyBorder="1" applyAlignment="1" applyProtection="1">
      <alignment horizontal="center" vertical="center"/>
    </xf>
    <xf numFmtId="177" fontId="29" fillId="2" borderId="0" xfId="0" applyNumberFormat="1" applyFont="1" applyFill="1" applyAlignment="1" applyProtection="1">
      <alignment horizontal="center" vertical="center"/>
    </xf>
    <xf numFmtId="183" fontId="28" fillId="2" borderId="0" xfId="0" applyNumberFormat="1" applyFont="1" applyFill="1" applyBorder="1" applyAlignment="1" applyProtection="1">
      <alignment horizontal="left"/>
    </xf>
    <xf numFmtId="0" fontId="11" fillId="0" borderId="35" xfId="0" applyFont="1" applyFill="1" applyBorder="1" applyAlignment="1" applyProtection="1">
      <alignment horizontal="center" vertical="center" wrapText="1"/>
    </xf>
    <xf numFmtId="0" fontId="10" fillId="3" borderId="36" xfId="0" applyFont="1" applyFill="1" applyBorder="1" applyAlignment="1" applyProtection="1">
      <alignment horizontal="left" vertical="top" wrapText="1"/>
      <protection locked="0"/>
    </xf>
    <xf numFmtId="0" fontId="23" fillId="5" borderId="14" xfId="0" applyFont="1" applyFill="1" applyBorder="1" applyAlignment="1" applyProtection="1">
      <alignment vertical="center"/>
    </xf>
    <xf numFmtId="0" fontId="23" fillId="5" borderId="61" xfId="0" applyFont="1" applyFill="1" applyBorder="1" applyAlignment="1" applyProtection="1">
      <alignment vertical="center"/>
    </xf>
    <xf numFmtId="0" fontId="23" fillId="5" borderId="16" xfId="0" applyFont="1" applyFill="1" applyBorder="1" applyAlignment="1" applyProtection="1">
      <alignment vertical="center"/>
    </xf>
    <xf numFmtId="0" fontId="10" fillId="0" borderId="74" xfId="0" applyFont="1" applyFill="1" applyBorder="1" applyAlignment="1" applyProtection="1">
      <alignment horizontal="center" vertical="center"/>
    </xf>
    <xf numFmtId="0" fontId="10" fillId="6" borderId="73" xfId="0" applyFont="1" applyFill="1" applyBorder="1" applyAlignment="1" applyProtection="1">
      <alignment vertical="center" wrapText="1"/>
    </xf>
    <xf numFmtId="0" fontId="23" fillId="6" borderId="75" xfId="0" applyFont="1" applyFill="1" applyBorder="1" applyAlignment="1" applyProtection="1">
      <alignment horizontal="center" vertical="center" wrapText="1"/>
    </xf>
    <xf numFmtId="0" fontId="10" fillId="3" borderId="76" xfId="0" applyFont="1" applyFill="1" applyBorder="1" applyAlignment="1" applyProtection="1">
      <alignment horizontal="left" vertical="center"/>
      <protection locked="0"/>
    </xf>
    <xf numFmtId="0" fontId="23" fillId="5" borderId="74" xfId="0" applyFont="1" applyFill="1" applyBorder="1" applyAlignment="1" applyProtection="1">
      <alignment vertical="center"/>
    </xf>
    <xf numFmtId="0" fontId="23" fillId="5" borderId="78" xfId="0" applyFont="1" applyFill="1" applyBorder="1" applyAlignment="1" applyProtection="1">
      <alignment vertical="center"/>
    </xf>
    <xf numFmtId="0" fontId="10" fillId="0" borderId="79" xfId="0" applyFont="1" applyFill="1" applyBorder="1" applyAlignment="1" applyProtection="1">
      <alignment horizontal="center" vertical="center"/>
    </xf>
    <xf numFmtId="0" fontId="10" fillId="6" borderId="78" xfId="0" applyFont="1" applyFill="1" applyBorder="1" applyAlignment="1" applyProtection="1">
      <alignment vertical="center" wrapText="1"/>
    </xf>
    <xf numFmtId="0" fontId="23" fillId="6" borderId="80" xfId="0" applyFont="1" applyFill="1" applyBorder="1" applyAlignment="1" applyProtection="1">
      <alignment horizontal="center" vertical="center" wrapText="1"/>
    </xf>
    <xf numFmtId="0" fontId="10" fillId="10" borderId="77" xfId="0" applyFont="1" applyFill="1" applyBorder="1" applyAlignment="1" applyProtection="1">
      <alignment horizontal="left" vertical="center"/>
    </xf>
    <xf numFmtId="0" fontId="10" fillId="0" borderId="0" xfId="0" applyFont="1" applyAlignment="1" applyProtection="1">
      <alignment wrapText="1"/>
    </xf>
    <xf numFmtId="0" fontId="23" fillId="0" borderId="0" xfId="0" applyFont="1" applyAlignment="1" applyProtection="1">
      <alignment wrapText="1"/>
    </xf>
    <xf numFmtId="0" fontId="11" fillId="5" borderId="32" xfId="0" applyFont="1" applyFill="1" applyBorder="1" applyAlignment="1" applyProtection="1">
      <alignment vertical="center"/>
    </xf>
    <xf numFmtId="0" fontId="11" fillId="5" borderId="11" xfId="0" applyFont="1" applyFill="1" applyBorder="1" applyAlignment="1" applyProtection="1">
      <alignment vertical="center"/>
    </xf>
    <xf numFmtId="0" fontId="11" fillId="5" borderId="58" xfId="0" applyFont="1" applyFill="1" applyBorder="1" applyAlignment="1" applyProtection="1">
      <alignment horizontal="left" vertical="center"/>
    </xf>
    <xf numFmtId="0" fontId="11" fillId="0" borderId="58" xfId="0" applyFont="1" applyFill="1" applyBorder="1" applyAlignment="1" applyProtection="1">
      <alignment horizontal="center" vertical="center"/>
    </xf>
    <xf numFmtId="0" fontId="10" fillId="6" borderId="12" xfId="0" applyFont="1" applyFill="1" applyBorder="1" applyAlignment="1" applyProtection="1">
      <alignment vertical="center" wrapText="1"/>
    </xf>
    <xf numFmtId="0" fontId="23" fillId="6" borderId="48" xfId="0" applyFont="1" applyFill="1" applyBorder="1" applyAlignment="1" applyProtection="1">
      <alignment horizontal="center" vertical="center" wrapText="1"/>
    </xf>
    <xf numFmtId="0" fontId="11" fillId="5" borderId="56" xfId="0" applyFont="1" applyFill="1" applyBorder="1" applyAlignment="1" applyProtection="1">
      <alignment vertical="center"/>
    </xf>
    <xf numFmtId="0" fontId="10" fillId="5" borderId="56" xfId="0" applyFont="1" applyFill="1" applyBorder="1" applyAlignment="1" applyProtection="1">
      <alignment vertical="center"/>
    </xf>
    <xf numFmtId="0" fontId="10" fillId="5" borderId="58" xfId="0" applyFont="1" applyFill="1" applyBorder="1" applyAlignment="1" applyProtection="1">
      <alignment vertical="center"/>
    </xf>
    <xf numFmtId="0" fontId="10" fillId="0" borderId="58" xfId="0" applyFont="1" applyFill="1" applyBorder="1" applyAlignment="1" applyProtection="1">
      <alignment horizontal="center" vertical="center"/>
    </xf>
    <xf numFmtId="0" fontId="10" fillId="3" borderId="44" xfId="0" applyFont="1" applyFill="1" applyBorder="1" applyAlignment="1" applyProtection="1">
      <alignment horizontal="left" vertical="center"/>
      <protection locked="0"/>
    </xf>
    <xf numFmtId="0" fontId="10" fillId="5" borderId="19" xfId="0" applyFont="1" applyFill="1" applyBorder="1" applyAlignment="1" applyProtection="1">
      <alignment horizontal="left" vertical="center"/>
    </xf>
    <xf numFmtId="0" fontId="10" fillId="5" borderId="4" xfId="0" applyFont="1" applyFill="1" applyBorder="1" applyAlignment="1" applyProtection="1">
      <alignment horizontal="left" vertical="center"/>
    </xf>
    <xf numFmtId="31" fontId="10" fillId="0" borderId="0" xfId="0" applyNumberFormat="1" applyFont="1" applyFill="1" applyBorder="1" applyAlignment="1" applyProtection="1">
      <alignment horizontal="left"/>
    </xf>
    <xf numFmtId="0" fontId="9" fillId="4" borderId="12" xfId="0" applyFont="1" applyFill="1" applyBorder="1" applyAlignment="1" applyProtection="1">
      <alignment horizontal="center" vertical="center"/>
    </xf>
    <xf numFmtId="0" fontId="9" fillId="4" borderId="58" xfId="0" applyFont="1" applyFill="1" applyBorder="1" applyAlignment="1" applyProtection="1">
      <alignment horizontal="center" vertical="center"/>
    </xf>
    <xf numFmtId="0" fontId="10" fillId="5" borderId="32" xfId="0" applyFont="1" applyFill="1" applyBorder="1" applyAlignment="1" applyProtection="1">
      <alignment vertical="center"/>
    </xf>
    <xf numFmtId="0" fontId="10" fillId="5" borderId="19" xfId="0" applyFont="1" applyFill="1" applyBorder="1" applyAlignment="1" applyProtection="1">
      <alignment vertical="center"/>
    </xf>
    <xf numFmtId="0" fontId="10" fillId="5" borderId="10" xfId="0" applyFont="1" applyFill="1" applyBorder="1" applyAlignment="1" applyProtection="1">
      <alignment vertical="center"/>
    </xf>
    <xf numFmtId="0" fontId="0" fillId="5" borderId="10" xfId="0" applyFill="1" applyBorder="1" applyAlignment="1" applyProtection="1"/>
    <xf numFmtId="0" fontId="0" fillId="5" borderId="4" xfId="0" applyFill="1" applyBorder="1" applyAlignment="1" applyProtection="1"/>
    <xf numFmtId="0" fontId="10" fillId="0" borderId="0" xfId="0" applyFont="1" applyBorder="1" applyAlignment="1" applyProtection="1">
      <alignment vertical="top"/>
    </xf>
    <xf numFmtId="0" fontId="21" fillId="7" borderId="38" xfId="0" applyFont="1" applyFill="1" applyBorder="1" applyAlignment="1" applyProtection="1">
      <alignment horizontal="center" vertical="center"/>
    </xf>
    <xf numFmtId="0" fontId="23" fillId="6" borderId="45" xfId="0" applyFont="1" applyFill="1" applyBorder="1" applyAlignment="1" applyProtection="1">
      <alignment vertical="center" wrapText="1"/>
    </xf>
    <xf numFmtId="184" fontId="10" fillId="3" borderId="44" xfId="0" applyNumberFormat="1" applyFont="1" applyFill="1" applyBorder="1" applyAlignment="1" applyProtection="1">
      <alignment horizontal="left" vertical="center"/>
      <protection locked="0"/>
    </xf>
    <xf numFmtId="0" fontId="24" fillId="2" borderId="0" xfId="0" applyFont="1" applyFill="1" applyBorder="1" applyAlignment="1" applyProtection="1">
      <alignment horizontal="center" vertical="center"/>
    </xf>
    <xf numFmtId="0" fontId="10" fillId="3" borderId="20" xfId="0" applyNumberFormat="1" applyFont="1" applyFill="1" applyBorder="1" applyAlignment="1" applyProtection="1">
      <alignment horizontal="justify" vertical="top" wrapText="1"/>
      <protection locked="0"/>
    </xf>
    <xf numFmtId="0" fontId="10" fillId="3" borderId="22" xfId="0" applyNumberFormat="1" applyFont="1" applyFill="1" applyBorder="1" applyAlignment="1" applyProtection="1">
      <alignment horizontal="justify" vertical="top" wrapText="1"/>
      <protection locked="0"/>
    </xf>
    <xf numFmtId="0" fontId="10" fillId="3" borderId="26" xfId="0" applyFont="1" applyFill="1" applyBorder="1" applyAlignment="1" applyProtection="1">
      <alignment horizontal="left" vertical="top" wrapText="1"/>
      <protection locked="0"/>
    </xf>
    <xf numFmtId="0" fontId="25" fillId="0" borderId="81" xfId="0" applyFont="1" applyFill="1" applyBorder="1" applyAlignment="1" applyProtection="1">
      <alignment horizontal="center"/>
    </xf>
    <xf numFmtId="0" fontId="3" fillId="0" borderId="0" xfId="10" applyFont="1" applyProtection="1">
      <alignment vertical="center"/>
    </xf>
    <xf numFmtId="0" fontId="10" fillId="3" borderId="44" xfId="0" applyNumberFormat="1" applyFont="1" applyFill="1" applyBorder="1" applyAlignment="1" applyProtection="1">
      <alignment horizontal="left" vertical="center"/>
      <protection locked="0"/>
    </xf>
    <xf numFmtId="0" fontId="24" fillId="2" borderId="0" xfId="0" applyFont="1" applyFill="1" applyBorder="1" applyAlignment="1" applyProtection="1">
      <alignment vertical="center"/>
    </xf>
    <xf numFmtId="0" fontId="25" fillId="0" borderId="0" xfId="0" applyFont="1" applyAlignment="1" applyProtection="1">
      <alignment wrapText="1"/>
    </xf>
    <xf numFmtId="0" fontId="24" fillId="3" borderId="82" xfId="0" applyFont="1" applyFill="1" applyBorder="1" applyAlignment="1" applyProtection="1">
      <alignment vertical="center"/>
      <protection locked="0"/>
    </xf>
    <xf numFmtId="0" fontId="32" fillId="2" borderId="0" xfId="0" applyFont="1" applyFill="1" applyBorder="1" applyAlignment="1" applyProtection="1">
      <alignment vertical="center"/>
    </xf>
    <xf numFmtId="181" fontId="32" fillId="2" borderId="0" xfId="0" applyNumberFormat="1" applyFont="1" applyFill="1" applyBorder="1" applyAlignment="1" applyProtection="1">
      <alignment vertical="center"/>
    </xf>
    <xf numFmtId="0" fontId="2" fillId="0" borderId="0" xfId="10" applyFont="1" applyProtection="1">
      <alignment vertical="center"/>
    </xf>
    <xf numFmtId="0" fontId="1" fillId="0" borderId="0" xfId="10" applyFont="1" applyProtection="1">
      <alignment vertical="center"/>
    </xf>
    <xf numFmtId="0" fontId="11" fillId="0" borderId="9" xfId="0" applyFont="1" applyFill="1" applyBorder="1" applyAlignment="1" applyProtection="1">
      <alignment horizontal="center" vertical="center" wrapText="1"/>
    </xf>
    <xf numFmtId="0" fontId="11" fillId="5" borderId="34" xfId="0" applyFont="1" applyFill="1" applyBorder="1" applyAlignment="1" applyProtection="1">
      <alignment horizontal="left" vertical="center" wrapText="1"/>
    </xf>
    <xf numFmtId="0" fontId="11" fillId="0" borderId="34" xfId="0" applyFont="1" applyFill="1" applyBorder="1" applyAlignment="1" applyProtection="1">
      <alignment horizontal="center" vertical="center" wrapText="1"/>
    </xf>
    <xf numFmtId="0" fontId="10" fillId="3" borderId="36" xfId="0" applyNumberFormat="1" applyFont="1" applyFill="1" applyBorder="1" applyAlignment="1" applyProtection="1">
      <alignment horizontal="justify" vertical="top" wrapText="1"/>
      <protection locked="0"/>
    </xf>
    <xf numFmtId="0" fontId="11" fillId="5" borderId="33" xfId="0" applyFont="1" applyFill="1" applyBorder="1" applyAlignment="1" applyProtection="1">
      <alignment horizontal="left" vertical="center"/>
    </xf>
    <xf numFmtId="0" fontId="10" fillId="5" borderId="84" xfId="0" applyFont="1" applyFill="1" applyBorder="1" applyAlignment="1" applyProtection="1">
      <alignment vertical="center" shrinkToFit="1"/>
    </xf>
    <xf numFmtId="0" fontId="0" fillId="5" borderId="84" xfId="0" applyFill="1" applyBorder="1" applyAlignment="1" applyProtection="1">
      <alignment shrinkToFit="1"/>
    </xf>
    <xf numFmtId="0" fontId="0" fillId="5" borderId="9" xfId="0" applyFill="1" applyBorder="1" applyAlignment="1" applyProtection="1">
      <alignment shrinkToFit="1"/>
    </xf>
    <xf numFmtId="0" fontId="25" fillId="8" borderId="22" xfId="0" applyFont="1" applyFill="1" applyBorder="1" applyAlignment="1" applyProtection="1">
      <alignment horizontal="left" vertical="center"/>
    </xf>
    <xf numFmtId="0" fontId="10" fillId="5" borderId="21" xfId="0" applyFont="1" applyFill="1" applyBorder="1" applyAlignment="1" applyProtection="1">
      <alignment vertical="center"/>
    </xf>
    <xf numFmtId="0" fontId="10" fillId="0" borderId="0" xfId="0" applyFont="1" applyProtection="1">
      <protection locked="0"/>
    </xf>
    <xf numFmtId="0" fontId="10" fillId="5" borderId="32" xfId="0" applyFont="1" applyFill="1" applyBorder="1" applyAlignment="1" applyProtection="1">
      <alignment vertical="center"/>
    </xf>
    <xf numFmtId="0" fontId="10" fillId="5" borderId="55" xfId="0" applyFont="1" applyFill="1" applyBorder="1" applyAlignment="1" applyProtection="1">
      <alignment vertical="center"/>
    </xf>
    <xf numFmtId="0" fontId="0" fillId="5" borderId="55" xfId="0" applyFill="1" applyBorder="1" applyAlignment="1" applyProtection="1"/>
    <xf numFmtId="0" fontId="0" fillId="5" borderId="11" xfId="0" applyFill="1" applyBorder="1" applyAlignment="1" applyProtection="1"/>
    <xf numFmtId="0" fontId="9" fillId="4" borderId="43" xfId="0" applyFont="1" applyFill="1" applyBorder="1" applyAlignment="1" applyProtection="1">
      <alignment horizontal="center" vertical="center"/>
    </xf>
    <xf numFmtId="0" fontId="9" fillId="4" borderId="12" xfId="0" applyFont="1" applyFill="1" applyBorder="1" applyAlignment="1" applyProtection="1">
      <alignment horizontal="center" vertical="center"/>
    </xf>
    <xf numFmtId="0" fontId="11" fillId="5" borderId="23" xfId="0" applyFont="1" applyFill="1" applyBorder="1" applyAlignment="1" applyProtection="1">
      <alignment horizontal="center" vertical="center" wrapText="1"/>
    </xf>
    <xf numFmtId="0" fontId="11" fillId="5" borderId="25" xfId="0" applyFont="1" applyFill="1" applyBorder="1" applyAlignment="1" applyProtection="1">
      <alignment horizontal="center" vertical="center"/>
    </xf>
    <xf numFmtId="0" fontId="11" fillId="5" borderId="27" xfId="0" applyFont="1" applyFill="1" applyBorder="1" applyAlignment="1" applyProtection="1">
      <alignment horizontal="center" vertical="center"/>
    </xf>
    <xf numFmtId="0" fontId="10" fillId="5" borderId="23" xfId="0" applyFont="1" applyFill="1" applyBorder="1" applyAlignment="1" applyProtection="1">
      <alignment horizontal="center" vertical="center" wrapText="1"/>
    </xf>
    <xf numFmtId="0" fontId="10" fillId="5" borderId="25" xfId="0" applyFont="1" applyFill="1" applyBorder="1" applyAlignment="1" applyProtection="1">
      <alignment horizontal="center" vertical="center"/>
    </xf>
    <xf numFmtId="0" fontId="10" fillId="5" borderId="27" xfId="0" applyFont="1" applyFill="1" applyBorder="1" applyAlignment="1" applyProtection="1">
      <alignment horizontal="center" vertical="center"/>
    </xf>
    <xf numFmtId="0" fontId="10" fillId="5" borderId="21" xfId="0" applyFont="1" applyFill="1" applyBorder="1" applyAlignment="1" applyProtection="1">
      <alignment horizontal="center" vertical="center"/>
    </xf>
    <xf numFmtId="0" fontId="10" fillId="5" borderId="37" xfId="0" applyFont="1" applyFill="1" applyBorder="1" applyAlignment="1" applyProtection="1">
      <alignment horizontal="center" vertical="center"/>
    </xf>
    <xf numFmtId="0" fontId="10" fillId="5" borderId="32" xfId="0" applyFont="1" applyFill="1" applyBorder="1" applyAlignment="1" applyProtection="1">
      <alignment horizontal="center" vertical="center"/>
    </xf>
    <xf numFmtId="0" fontId="10" fillId="5" borderId="47" xfId="0" applyFont="1" applyFill="1" applyBorder="1" applyAlignment="1" applyProtection="1">
      <alignment horizontal="center" vertical="center" wrapText="1"/>
    </xf>
    <xf numFmtId="0" fontId="10" fillId="5" borderId="29" xfId="0" applyFont="1" applyFill="1" applyBorder="1" applyAlignment="1" applyProtection="1">
      <alignment horizontal="center" vertical="center" wrapText="1"/>
    </xf>
    <xf numFmtId="0" fontId="10" fillId="5" borderId="83" xfId="0" applyFont="1" applyFill="1" applyBorder="1" applyAlignment="1" applyProtection="1">
      <alignment horizontal="center" vertical="center" wrapText="1"/>
    </xf>
    <xf numFmtId="0" fontId="10" fillId="5" borderId="31" xfId="0" applyFont="1" applyFill="1" applyBorder="1" applyAlignment="1" applyProtection="1">
      <alignment horizontal="center" vertical="center" wrapText="1"/>
    </xf>
    <xf numFmtId="0" fontId="10" fillId="5" borderId="46" xfId="0" applyFont="1" applyFill="1" applyBorder="1" applyAlignment="1" applyProtection="1">
      <alignment horizontal="center" vertical="center" wrapText="1"/>
    </xf>
    <xf numFmtId="0" fontId="10" fillId="5" borderId="33" xfId="0" applyFont="1" applyFill="1" applyBorder="1" applyAlignment="1" applyProtection="1">
      <alignment vertical="center" wrapText="1" shrinkToFit="1"/>
    </xf>
    <xf numFmtId="0" fontId="10" fillId="5" borderId="54" xfId="0" applyFont="1" applyFill="1" applyBorder="1" applyAlignment="1" applyProtection="1">
      <alignment vertical="center" shrinkToFit="1"/>
    </xf>
    <xf numFmtId="0" fontId="0" fillId="5" borderId="54" xfId="0" applyFill="1" applyBorder="1" applyAlignment="1" applyProtection="1">
      <alignment shrinkToFit="1"/>
    </xf>
    <xf numFmtId="0" fontId="0" fillId="5" borderId="34" xfId="0" applyFill="1" applyBorder="1" applyAlignment="1" applyProtection="1">
      <alignment shrinkToFit="1"/>
    </xf>
    <xf numFmtId="0" fontId="11" fillId="5" borderId="25" xfId="0" applyFont="1" applyFill="1" applyBorder="1" applyAlignment="1" applyProtection="1">
      <alignment horizontal="center" vertical="center" wrapText="1"/>
    </xf>
    <xf numFmtId="0" fontId="11" fillId="5" borderId="27" xfId="0" applyFont="1" applyFill="1" applyBorder="1" applyAlignment="1" applyProtection="1">
      <alignment horizontal="center" vertical="center" wrapText="1"/>
    </xf>
    <xf numFmtId="0" fontId="11" fillId="5" borderId="46" xfId="0" applyFont="1" applyFill="1" applyBorder="1" applyAlignment="1" applyProtection="1">
      <alignment vertical="center" wrapText="1"/>
    </xf>
    <xf numFmtId="0" fontId="11" fillId="5" borderId="3" xfId="0" applyFont="1" applyFill="1" applyBorder="1" applyAlignment="1" applyProtection="1">
      <alignment vertical="center" wrapText="1"/>
    </xf>
    <xf numFmtId="0" fontId="9" fillId="4" borderId="56" xfId="0" applyFont="1" applyFill="1" applyBorder="1" applyAlignment="1" applyProtection="1">
      <alignment horizontal="center" vertical="center"/>
    </xf>
    <xf numFmtId="0" fontId="9" fillId="4" borderId="57" xfId="0" applyFont="1" applyFill="1" applyBorder="1" applyAlignment="1" applyProtection="1">
      <alignment horizontal="center" vertical="center"/>
    </xf>
    <xf numFmtId="0" fontId="9" fillId="4" borderId="58" xfId="0" applyFont="1" applyFill="1" applyBorder="1" applyAlignment="1" applyProtection="1">
      <alignment horizontal="center" vertical="center"/>
    </xf>
    <xf numFmtId="0" fontId="10" fillId="5" borderId="32" xfId="0" applyFont="1" applyFill="1" applyBorder="1" applyAlignment="1" applyProtection="1">
      <alignment vertical="center"/>
    </xf>
    <xf numFmtId="0" fontId="10" fillId="5" borderId="55" xfId="0" applyFont="1" applyFill="1" applyBorder="1" applyAlignment="1" applyProtection="1">
      <alignment vertical="center"/>
    </xf>
    <xf numFmtId="0" fontId="0" fillId="5" borderId="55" xfId="0" applyFill="1" applyBorder="1" applyAlignment="1" applyProtection="1"/>
    <xf numFmtId="0" fontId="0" fillId="5" borderId="11" xfId="0" applyFill="1" applyBorder="1" applyAlignment="1" applyProtection="1"/>
    <xf numFmtId="0" fontId="10" fillId="5" borderId="19" xfId="0" applyFont="1" applyFill="1" applyBorder="1" applyAlignment="1" applyProtection="1">
      <alignment vertical="center"/>
    </xf>
    <xf numFmtId="0" fontId="10" fillId="5" borderId="10" xfId="0" applyFont="1" applyFill="1" applyBorder="1" applyAlignment="1" applyProtection="1">
      <alignment vertical="center"/>
    </xf>
    <xf numFmtId="0" fontId="0" fillId="5" borderId="10" xfId="0" applyFill="1" applyBorder="1" applyAlignment="1" applyProtection="1"/>
    <xf numFmtId="0" fontId="0" fillId="5" borderId="4" xfId="0" applyFill="1" applyBorder="1" applyAlignment="1" applyProtection="1"/>
    <xf numFmtId="0" fontId="11" fillId="5" borderId="21" xfId="0" applyFont="1" applyFill="1" applyBorder="1" applyAlignment="1" applyProtection="1">
      <alignment horizontal="center" vertical="center" wrapText="1"/>
    </xf>
    <xf numFmtId="0" fontId="11" fillId="5" borderId="53" xfId="0" applyFont="1" applyFill="1" applyBorder="1" applyAlignment="1" applyProtection="1">
      <alignment horizontal="center" vertical="center" wrapText="1"/>
    </xf>
    <xf numFmtId="0" fontId="11" fillId="5" borderId="31" xfId="0" applyFont="1" applyFill="1" applyBorder="1" applyAlignment="1" applyProtection="1">
      <alignment vertical="center" wrapText="1"/>
    </xf>
    <xf numFmtId="0" fontId="11" fillId="5" borderId="7" xfId="0" applyFont="1" applyFill="1" applyBorder="1" applyAlignment="1" applyProtection="1">
      <alignment vertical="center" wrapText="1"/>
    </xf>
    <xf numFmtId="0" fontId="11" fillId="5" borderId="59" xfId="0" applyFont="1" applyFill="1" applyBorder="1" applyAlignment="1" applyProtection="1">
      <alignment vertical="center" wrapText="1"/>
    </xf>
    <xf numFmtId="0" fontId="11" fillId="5" borderId="35" xfId="0" applyFont="1" applyFill="1" applyBorder="1" applyAlignment="1" applyProtection="1">
      <alignment vertical="center" wrapText="1"/>
    </xf>
    <xf numFmtId="0" fontId="10" fillId="5" borderId="19" xfId="0" applyFont="1" applyFill="1" applyBorder="1" applyAlignment="1" applyProtection="1">
      <alignment vertical="center" wrapText="1" shrinkToFit="1"/>
    </xf>
    <xf numFmtId="0" fontId="10" fillId="5" borderId="10" xfId="0" applyFont="1" applyFill="1" applyBorder="1" applyAlignment="1" applyProtection="1">
      <alignment vertical="center" shrinkToFit="1"/>
    </xf>
    <xf numFmtId="0" fontId="0" fillId="5" borderId="10" xfId="0" applyFill="1" applyBorder="1" applyAlignment="1" applyProtection="1">
      <alignment shrinkToFit="1"/>
    </xf>
    <xf numFmtId="0" fontId="0" fillId="5" borderId="4" xfId="0" applyFill="1" applyBorder="1" applyAlignment="1" applyProtection="1">
      <alignment shrinkToFit="1"/>
    </xf>
    <xf numFmtId="0" fontId="10" fillId="5" borderId="59" xfId="0" applyFont="1" applyFill="1" applyBorder="1" applyAlignment="1" applyProtection="1">
      <alignment horizontal="left" vertical="center"/>
    </xf>
    <xf numFmtId="0" fontId="10" fillId="5" borderId="35" xfId="0" applyFont="1" applyFill="1" applyBorder="1" applyAlignment="1" applyProtection="1">
      <alignment horizontal="left" vertical="center"/>
    </xf>
    <xf numFmtId="0" fontId="10" fillId="5" borderId="46" xfId="0" applyFont="1" applyFill="1" applyBorder="1" applyAlignment="1" applyProtection="1">
      <alignment horizontal="left" vertical="center"/>
    </xf>
    <xf numFmtId="0" fontId="10" fillId="5" borderId="3" xfId="0" applyFont="1" applyFill="1" applyBorder="1" applyAlignment="1" applyProtection="1">
      <alignment horizontal="left" vertical="center"/>
    </xf>
    <xf numFmtId="0" fontId="10" fillId="5" borderId="31" xfId="0" applyFont="1" applyFill="1" applyBorder="1" applyAlignment="1" applyProtection="1">
      <alignment horizontal="left" vertical="center"/>
    </xf>
    <xf numFmtId="0" fontId="10" fillId="5" borderId="7" xfId="0" applyFont="1" applyFill="1" applyBorder="1" applyAlignment="1" applyProtection="1">
      <alignment horizontal="left" vertical="center"/>
    </xf>
  </cellXfs>
  <cellStyles count="13">
    <cellStyle name="パーセント()" xfId="2"/>
    <cellStyle name="パーセント(0.00)" xfId="3"/>
    <cellStyle name="パーセント[0.00]" xfId="4"/>
    <cellStyle name="ハイパーリンク" xfId="8" builtinId="8"/>
    <cellStyle name="桁区切り" xfId="7" builtinId="6"/>
    <cellStyle name="見出し１" xfId="5"/>
    <cellStyle name="折り返し" xfId="6"/>
    <cellStyle name="標準" xfId="0" builtinId="0"/>
    <cellStyle name="標準 2" xfId="1"/>
    <cellStyle name="標準 3" xfId="9"/>
    <cellStyle name="標準 3 2" xfId="12"/>
    <cellStyle name="標準 4" xfId="10"/>
    <cellStyle name="標準 4 2" xfId="11"/>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9"/>
  <sheetViews>
    <sheetView showGridLines="0" tabSelected="1" topLeftCell="A49" zoomScaleNormal="100" zoomScaleSheetLayoutView="70" workbookViewId="0">
      <selection activeCell="G53" sqref="G53"/>
    </sheetView>
  </sheetViews>
  <sheetFormatPr defaultColWidth="9" defaultRowHeight="13.5" x14ac:dyDescent="0.15"/>
  <cols>
    <col min="1" max="1" width="3.375" style="216" customWidth="1"/>
    <col min="2" max="2" width="13.125" style="40" customWidth="1"/>
    <col min="3" max="3" width="14.25" style="40" customWidth="1"/>
    <col min="4" max="4" width="5.125" style="40" customWidth="1"/>
    <col min="5" max="5" width="51.625" style="240" customWidth="1"/>
    <col min="6" max="6" width="12.375" style="241" customWidth="1"/>
    <col min="7" max="7" width="100.5" style="40" customWidth="1"/>
    <col min="8" max="8" width="13.25" style="177" customWidth="1"/>
    <col min="9" max="9" width="10.625" style="177" customWidth="1"/>
    <col min="10" max="10" width="6.5" style="40" customWidth="1"/>
    <col min="11" max="11" width="8.75" style="40" customWidth="1"/>
    <col min="12" max="12" width="37.375" style="40" customWidth="1"/>
    <col min="13" max="13" width="2.5" style="40" customWidth="1"/>
    <col min="14" max="16384" width="9" style="40"/>
  </cols>
  <sheetData>
    <row r="1" spans="1:29" ht="14.25" thickBot="1" x14ac:dyDescent="0.2">
      <c r="A1" s="216">
        <v>0</v>
      </c>
      <c r="B1" s="291"/>
      <c r="E1" s="275" t="str">
        <f>IF(E2="","推薦者 組織名　【記入漏れ】","推薦者 組織名")</f>
        <v>推薦者 組織名　【記入漏れ】</v>
      </c>
      <c r="F1" s="241" t="s">
        <v>758</v>
      </c>
    </row>
    <row r="2" spans="1:29" s="39" customFormat="1" ht="39.950000000000003" customHeight="1" thickBot="1" x14ac:dyDescent="0.2">
      <c r="A2" s="215">
        <v>0</v>
      </c>
      <c r="B2" s="36" t="str">
        <f>IF(COUNT(H78:H86)&gt;0,"要件不適合","")</f>
        <v>要件不適合</v>
      </c>
      <c r="C2" s="36" t="str">
        <f>IF(COUNT(J:J)+COUNT(D2:D4)&gt;0,"記入漏れあり",IF(COUNT(K:K)&gt;0,"入力誤りあり",""))</f>
        <v>記入漏れあり</v>
      </c>
      <c r="D2" s="278">
        <f>IF(E2="",1,"")</f>
        <v>1</v>
      </c>
      <c r="E2" s="276"/>
      <c r="F2" s="274" t="s">
        <v>757</v>
      </c>
      <c r="G2" s="274"/>
      <c r="H2" s="37"/>
      <c r="I2" s="37"/>
      <c r="J2" s="38"/>
      <c r="K2" s="38"/>
      <c r="L2" s="38"/>
      <c r="M2" s="38"/>
    </row>
    <row r="3" spans="1:29" s="39" customFormat="1" ht="21.6" customHeight="1" thickBot="1" x14ac:dyDescent="0.2">
      <c r="A3" s="215">
        <v>0</v>
      </c>
      <c r="B3" s="271" t="s">
        <v>744</v>
      </c>
      <c r="C3" s="271" t="s">
        <v>745</v>
      </c>
      <c r="D3" s="267"/>
      <c r="E3" s="275" t="str">
        <f>IF(E4="","推薦者名（組織代表者名）　【記入漏れ】","推薦者名（組織代表者名）")</f>
        <v>推薦者名（組織代表者名）　【記入漏れ】</v>
      </c>
      <c r="F3" s="267"/>
      <c r="G3" s="267"/>
      <c r="H3" s="37"/>
      <c r="I3" s="37"/>
      <c r="J3" s="38"/>
      <c r="K3" s="38"/>
      <c r="L3" s="38"/>
      <c r="M3" s="38"/>
    </row>
    <row r="4" spans="1:29" s="39" customFormat="1" ht="39.950000000000003" customHeight="1" thickBot="1" x14ac:dyDescent="0.2">
      <c r="A4" s="215">
        <v>0</v>
      </c>
      <c r="B4" s="36" t="str">
        <f>IF(G51="","",G51)</f>
        <v/>
      </c>
      <c r="C4" s="36" t="str">
        <f>IFERROR(VLOOKUP(B4,※編集不可※!A:B,2,FALSE),"")</f>
        <v/>
      </c>
      <c r="D4" s="277">
        <f>IF(E4="",1,"")</f>
        <v>1</v>
      </c>
      <c r="E4" s="276"/>
      <c r="F4" s="267"/>
      <c r="G4" s="267"/>
      <c r="H4" s="37"/>
      <c r="I4" s="37"/>
      <c r="J4" s="38"/>
      <c r="K4" s="38"/>
      <c r="L4" s="38"/>
      <c r="M4" s="38"/>
    </row>
    <row r="5" spans="1:29" ht="24.95" customHeight="1" x14ac:dyDescent="0.15">
      <c r="A5" s="216">
        <v>0</v>
      </c>
      <c r="B5" s="41" t="s">
        <v>792</v>
      </c>
      <c r="C5" s="41"/>
      <c r="D5" s="41"/>
      <c r="E5" s="42"/>
      <c r="F5" s="43"/>
      <c r="G5" s="41"/>
      <c r="H5" s="44"/>
      <c r="I5" s="44"/>
      <c r="J5" s="45"/>
      <c r="K5" s="45"/>
      <c r="L5" s="45"/>
      <c r="M5" s="45"/>
    </row>
    <row r="6" spans="1:29" x14ac:dyDescent="0.15">
      <c r="A6" s="216">
        <v>0</v>
      </c>
      <c r="B6" s="41" t="s">
        <v>34</v>
      </c>
      <c r="C6" s="41"/>
      <c r="D6" s="41"/>
      <c r="E6" s="42"/>
      <c r="F6" s="43"/>
      <c r="G6" s="41"/>
      <c r="H6" s="44"/>
      <c r="I6" s="44"/>
      <c r="J6" s="45"/>
      <c r="K6" s="45"/>
      <c r="L6" s="45"/>
      <c r="M6" s="45"/>
    </row>
    <row r="7" spans="1:29" x14ac:dyDescent="0.15">
      <c r="A7" s="216">
        <v>0</v>
      </c>
      <c r="B7" s="41" t="s">
        <v>98</v>
      </c>
      <c r="C7" s="41"/>
      <c r="D7" s="41"/>
      <c r="E7" s="42"/>
      <c r="F7" s="43"/>
      <c r="G7" s="41"/>
      <c r="H7" s="44"/>
      <c r="I7" s="44"/>
      <c r="J7" s="45"/>
      <c r="K7" s="45"/>
      <c r="L7" s="45"/>
      <c r="M7" s="45"/>
    </row>
    <row r="8" spans="1:29" s="46" customFormat="1" ht="30" customHeight="1" x14ac:dyDescent="0.15">
      <c r="A8" s="216">
        <v>0</v>
      </c>
      <c r="B8" s="47" t="s">
        <v>88</v>
      </c>
      <c r="C8" s="47"/>
      <c r="D8" s="47"/>
      <c r="E8" s="48"/>
      <c r="F8" s="49"/>
      <c r="G8" s="47"/>
      <c r="H8" s="50"/>
      <c r="I8" s="50"/>
      <c r="J8" s="51"/>
      <c r="K8" s="51"/>
      <c r="L8" s="51"/>
      <c r="M8" s="51"/>
    </row>
    <row r="9" spans="1:29" ht="14.25" thickBot="1" x14ac:dyDescent="0.2">
      <c r="A9" s="216">
        <v>0</v>
      </c>
      <c r="B9" s="52" t="s">
        <v>27</v>
      </c>
      <c r="C9" s="41"/>
      <c r="D9" s="41"/>
      <c r="E9" s="42"/>
      <c r="F9" s="43"/>
      <c r="G9" s="41"/>
      <c r="H9" s="44"/>
      <c r="I9" s="44"/>
      <c r="J9" s="45"/>
      <c r="K9" s="45"/>
      <c r="L9" s="45"/>
      <c r="M9" s="45"/>
    </row>
    <row r="10" spans="1:29" s="57" customFormat="1" ht="20.100000000000001" customHeight="1" thickBot="1" x14ac:dyDescent="0.2">
      <c r="A10" s="217">
        <v>0</v>
      </c>
      <c r="B10" s="296" t="s">
        <v>11</v>
      </c>
      <c r="C10" s="297"/>
      <c r="D10" s="256" t="s">
        <v>37</v>
      </c>
      <c r="E10" s="53" t="s">
        <v>28</v>
      </c>
      <c r="F10" s="54" t="s">
        <v>668</v>
      </c>
      <c r="G10" s="55" t="s">
        <v>29</v>
      </c>
      <c r="H10" s="44"/>
      <c r="I10" s="44"/>
      <c r="J10" s="56"/>
      <c r="K10" s="56"/>
      <c r="L10" s="56"/>
      <c r="M10" s="56"/>
      <c r="N10" s="56"/>
      <c r="O10" s="56"/>
      <c r="P10" s="56"/>
      <c r="Q10" s="56"/>
      <c r="R10" s="56"/>
      <c r="S10" s="56"/>
      <c r="T10" s="56"/>
      <c r="U10" s="40"/>
      <c r="V10" s="40"/>
      <c r="W10" s="40"/>
      <c r="X10" s="40"/>
      <c r="Y10" s="40"/>
      <c r="Z10" s="40"/>
      <c r="AA10" s="40"/>
      <c r="AB10" s="40"/>
      <c r="AC10" s="40"/>
    </row>
    <row r="11" spans="1:29" s="57" customFormat="1" ht="20.100000000000001" customHeight="1" thickBot="1" x14ac:dyDescent="0.2">
      <c r="A11" s="217">
        <v>1</v>
      </c>
      <c r="B11" s="93" t="s">
        <v>12</v>
      </c>
      <c r="C11" s="94"/>
      <c r="D11" s="264" t="s">
        <v>86</v>
      </c>
      <c r="E11" s="96" t="s">
        <v>35</v>
      </c>
      <c r="F11" s="265"/>
      <c r="G11" s="13"/>
      <c r="H11" s="173" t="str">
        <f>IF(G11="","未記入","")</f>
        <v>未記入</v>
      </c>
      <c r="I11" s="173"/>
      <c r="J11" s="56">
        <f>IF(H11&lt;&gt;"",1,"")</f>
        <v>1</v>
      </c>
      <c r="K11" s="56" t="str">
        <f>IF(I11="入力異常",1,"")</f>
        <v/>
      </c>
      <c r="L11" s="56"/>
      <c r="M11" s="56"/>
      <c r="N11" s="56"/>
      <c r="O11" s="56"/>
      <c r="P11" s="56"/>
      <c r="Q11" s="56"/>
      <c r="R11" s="56"/>
      <c r="S11" s="56"/>
      <c r="T11" s="56"/>
      <c r="U11" s="40"/>
      <c r="V11" s="40"/>
      <c r="W11" s="40"/>
      <c r="X11" s="40"/>
      <c r="Y11" s="40"/>
      <c r="Z11" s="263"/>
      <c r="AA11" s="40"/>
      <c r="AB11" s="40"/>
      <c r="AC11" s="40"/>
    </row>
    <row r="12" spans="1:29" s="57" customFormat="1" ht="20.100000000000001" customHeight="1" thickBot="1" x14ac:dyDescent="0.2">
      <c r="A12" s="217">
        <f>A11+1</f>
        <v>2</v>
      </c>
      <c r="B12" s="249" t="s">
        <v>0</v>
      </c>
      <c r="C12" s="250"/>
      <c r="D12" s="251"/>
      <c r="E12" s="246" t="s">
        <v>658</v>
      </c>
      <c r="F12" s="247" t="s">
        <v>657</v>
      </c>
      <c r="G12" s="266"/>
      <c r="H12" s="173" t="str">
        <f>IF(G12="","未記入","")</f>
        <v>未記入</v>
      </c>
      <c r="I12" s="173" t="str">
        <f>IF(ISNUMBER(G12),"","入力異常")</f>
        <v>入力異常</v>
      </c>
      <c r="J12" s="56">
        <f t="shared" ref="J12:J48" si="0">IF(H12&lt;&gt;"",1,"")</f>
        <v>1</v>
      </c>
      <c r="K12" s="56">
        <f t="shared" ref="K12:K48" si="1">IF(I12="入力異常",1,"")</f>
        <v>1</v>
      </c>
      <c r="L12" s="56"/>
      <c r="M12" s="56"/>
      <c r="N12" s="56"/>
      <c r="O12" s="56"/>
      <c r="P12" s="56"/>
      <c r="Q12" s="56"/>
      <c r="R12" s="56"/>
      <c r="S12" s="56"/>
      <c r="T12" s="56"/>
      <c r="U12" s="40"/>
      <c r="V12" s="40"/>
      <c r="W12" s="40"/>
      <c r="X12" s="40"/>
      <c r="Y12" s="40"/>
      <c r="Z12" s="263"/>
      <c r="AA12" s="40"/>
      <c r="AB12" s="40"/>
      <c r="AC12" s="40"/>
    </row>
    <row r="13" spans="1:29" s="57" customFormat="1" ht="27" x14ac:dyDescent="0.15">
      <c r="A13" s="217">
        <f t="shared" ref="A13:A48" si="2">A12+1</f>
        <v>3</v>
      </c>
      <c r="B13" s="301" t="s">
        <v>633</v>
      </c>
      <c r="C13" s="63" t="s">
        <v>93</v>
      </c>
      <c r="D13" s="64"/>
      <c r="E13" s="65" t="s">
        <v>629</v>
      </c>
      <c r="F13" s="66" t="s">
        <v>677</v>
      </c>
      <c r="G13" s="4"/>
      <c r="H13" s="173" t="str">
        <f t="shared" ref="H13:H32" si="3">IF(G13="","未記入","")</f>
        <v>未記入</v>
      </c>
      <c r="I13" s="173" t="str">
        <f>IF(ISNUMBER(G13),"","入力異常")</f>
        <v>入力異常</v>
      </c>
      <c r="J13" s="56">
        <f t="shared" si="0"/>
        <v>1</v>
      </c>
      <c r="K13" s="56">
        <f t="shared" si="1"/>
        <v>1</v>
      </c>
      <c r="L13" s="56"/>
      <c r="M13" s="56"/>
      <c r="N13" s="56"/>
      <c r="O13" s="56"/>
      <c r="P13" s="56"/>
      <c r="Q13" s="56"/>
      <c r="R13" s="56"/>
      <c r="S13" s="56"/>
      <c r="T13" s="56"/>
      <c r="U13" s="40"/>
      <c r="V13" s="40"/>
      <c r="W13" s="40"/>
      <c r="X13" s="40"/>
      <c r="Y13" s="40"/>
      <c r="Z13" s="263"/>
      <c r="AA13" s="40"/>
      <c r="AB13" s="40"/>
      <c r="AC13" s="40"/>
    </row>
    <row r="14" spans="1:29" s="57" customFormat="1" ht="27" x14ac:dyDescent="0.15">
      <c r="A14" s="217">
        <f t="shared" si="2"/>
        <v>4</v>
      </c>
      <c r="B14" s="302"/>
      <c r="C14" s="67" t="s">
        <v>94</v>
      </c>
      <c r="D14" s="68"/>
      <c r="E14" s="69" t="s">
        <v>630</v>
      </c>
      <c r="F14" s="70" t="s">
        <v>677</v>
      </c>
      <c r="G14" s="5"/>
      <c r="H14" s="173" t="str">
        <f t="shared" si="3"/>
        <v>未記入</v>
      </c>
      <c r="I14" s="173" t="str">
        <f t="shared" ref="I14:I23" si="4">IF(ISNUMBER(G14),"","入力異常")</f>
        <v>入力異常</v>
      </c>
      <c r="J14" s="56">
        <f t="shared" si="0"/>
        <v>1</v>
      </c>
      <c r="K14" s="56">
        <f t="shared" si="1"/>
        <v>1</v>
      </c>
      <c r="L14" s="56"/>
      <c r="M14" s="56"/>
      <c r="N14" s="56"/>
      <c r="O14" s="56"/>
      <c r="P14" s="56"/>
      <c r="Q14" s="56"/>
      <c r="R14" s="56"/>
      <c r="S14" s="56"/>
      <c r="T14" s="56"/>
      <c r="U14" s="40"/>
      <c r="V14" s="40"/>
      <c r="W14" s="40"/>
      <c r="X14" s="40"/>
      <c r="Y14" s="40"/>
      <c r="Z14" s="263"/>
      <c r="AA14" s="40"/>
      <c r="AB14" s="40"/>
      <c r="AC14" s="40"/>
    </row>
    <row r="15" spans="1:29" s="57" customFormat="1" ht="27.75" thickBot="1" x14ac:dyDescent="0.2">
      <c r="A15" s="217">
        <f t="shared" si="2"/>
        <v>5</v>
      </c>
      <c r="B15" s="303"/>
      <c r="C15" s="71" t="s">
        <v>16</v>
      </c>
      <c r="D15" s="72"/>
      <c r="E15" s="73" t="s">
        <v>631</v>
      </c>
      <c r="F15" s="74" t="s">
        <v>677</v>
      </c>
      <c r="G15" s="6"/>
      <c r="H15" s="173" t="str">
        <f t="shared" si="3"/>
        <v>未記入</v>
      </c>
      <c r="I15" s="173" t="str">
        <f t="shared" si="4"/>
        <v>入力異常</v>
      </c>
      <c r="J15" s="56">
        <f t="shared" si="0"/>
        <v>1</v>
      </c>
      <c r="K15" s="56">
        <f t="shared" si="1"/>
        <v>1</v>
      </c>
      <c r="L15" s="56"/>
      <c r="M15" s="56"/>
      <c r="N15" s="56"/>
      <c r="O15" s="56"/>
      <c r="P15" s="56"/>
      <c r="Q15" s="56"/>
      <c r="R15" s="56"/>
      <c r="S15" s="56"/>
      <c r="T15" s="56"/>
      <c r="U15" s="40"/>
      <c r="V15" s="40"/>
      <c r="W15" s="40"/>
      <c r="X15" s="40"/>
      <c r="Y15" s="40"/>
      <c r="Z15" s="263"/>
      <c r="AA15" s="40"/>
      <c r="AB15" s="40"/>
      <c r="AC15" s="40"/>
    </row>
    <row r="16" spans="1:29" s="57" customFormat="1" ht="20.100000000000001" customHeight="1" x14ac:dyDescent="0.15">
      <c r="A16" s="217">
        <f t="shared" si="2"/>
        <v>6</v>
      </c>
      <c r="B16" s="298" t="s">
        <v>731</v>
      </c>
      <c r="C16" s="63" t="s">
        <v>17</v>
      </c>
      <c r="D16" s="75"/>
      <c r="E16" s="65" t="s">
        <v>662</v>
      </c>
      <c r="F16" s="66" t="s">
        <v>657</v>
      </c>
      <c r="G16" s="22"/>
      <c r="H16" s="173" t="str">
        <f t="shared" si="3"/>
        <v>未記入</v>
      </c>
      <c r="I16" s="173" t="str">
        <f t="shared" si="4"/>
        <v>入力異常</v>
      </c>
      <c r="J16" s="56">
        <f t="shared" si="0"/>
        <v>1</v>
      </c>
      <c r="K16" s="56">
        <f t="shared" si="1"/>
        <v>1</v>
      </c>
      <c r="L16" s="56"/>
      <c r="M16" s="56"/>
      <c r="N16" s="56"/>
      <c r="O16" s="56"/>
      <c r="P16" s="56"/>
      <c r="Q16" s="56"/>
      <c r="R16" s="56"/>
      <c r="S16" s="56"/>
      <c r="T16" s="56"/>
      <c r="U16" s="40"/>
      <c r="V16" s="40"/>
      <c r="W16" s="40"/>
      <c r="X16" s="40"/>
      <c r="Y16" s="40"/>
      <c r="Z16" s="263"/>
      <c r="AA16" s="40"/>
      <c r="AB16" s="40"/>
      <c r="AC16" s="40"/>
    </row>
    <row r="17" spans="1:29" s="57" customFormat="1" ht="20.100000000000001" customHeight="1" x14ac:dyDescent="0.15">
      <c r="A17" s="217">
        <f t="shared" si="2"/>
        <v>7</v>
      </c>
      <c r="B17" s="299"/>
      <c r="C17" s="67" t="s">
        <v>634</v>
      </c>
      <c r="D17" s="76"/>
      <c r="E17" s="69" t="s">
        <v>732</v>
      </c>
      <c r="F17" s="70" t="s">
        <v>657</v>
      </c>
      <c r="G17" s="23"/>
      <c r="H17" s="173" t="str">
        <f t="shared" si="3"/>
        <v>未記入</v>
      </c>
      <c r="I17" s="173" t="str">
        <f t="shared" si="4"/>
        <v>入力異常</v>
      </c>
      <c r="J17" s="56">
        <f t="shared" si="0"/>
        <v>1</v>
      </c>
      <c r="K17" s="56">
        <f t="shared" si="1"/>
        <v>1</v>
      </c>
      <c r="L17" s="56"/>
      <c r="M17" s="56"/>
      <c r="N17" s="56"/>
      <c r="O17" s="56"/>
      <c r="P17" s="56"/>
      <c r="Q17" s="56"/>
      <c r="R17" s="56"/>
      <c r="S17" s="56"/>
      <c r="T17" s="56"/>
      <c r="U17" s="40"/>
      <c r="V17" s="40"/>
      <c r="W17" s="40"/>
      <c r="X17" s="40"/>
      <c r="Y17" s="40"/>
      <c r="Z17" s="263"/>
      <c r="AA17" s="40"/>
      <c r="AB17" s="40"/>
      <c r="AC17" s="40"/>
    </row>
    <row r="18" spans="1:29" s="57" customFormat="1" ht="20.100000000000001" customHeight="1" thickBot="1" x14ac:dyDescent="0.2">
      <c r="A18" s="217">
        <f t="shared" si="2"/>
        <v>8</v>
      </c>
      <c r="B18" s="300"/>
      <c r="C18" s="71" t="s">
        <v>635</v>
      </c>
      <c r="D18" s="77"/>
      <c r="E18" s="73" t="s">
        <v>733</v>
      </c>
      <c r="F18" s="74" t="s">
        <v>657</v>
      </c>
      <c r="G18" s="24"/>
      <c r="H18" s="173" t="str">
        <f t="shared" si="3"/>
        <v>未記入</v>
      </c>
      <c r="I18" s="173" t="str">
        <f t="shared" si="4"/>
        <v>入力異常</v>
      </c>
      <c r="J18" s="56">
        <f t="shared" si="0"/>
        <v>1</v>
      </c>
      <c r="K18" s="56">
        <f t="shared" si="1"/>
        <v>1</v>
      </c>
      <c r="L18" s="56"/>
      <c r="M18" s="56"/>
      <c r="N18" s="56"/>
      <c r="O18" s="56"/>
      <c r="P18" s="56"/>
      <c r="Q18" s="56"/>
      <c r="R18" s="56"/>
      <c r="S18" s="56"/>
      <c r="T18" s="56"/>
      <c r="U18" s="40"/>
      <c r="V18" s="40"/>
      <c r="W18" s="40"/>
      <c r="X18" s="40"/>
      <c r="Y18" s="40"/>
      <c r="Z18" s="263"/>
      <c r="AA18" s="40"/>
      <c r="AB18" s="40"/>
      <c r="AC18" s="40"/>
    </row>
    <row r="19" spans="1:29" s="57" customFormat="1" ht="20.100000000000001" customHeight="1" x14ac:dyDescent="0.15">
      <c r="A19" s="217">
        <f t="shared" si="2"/>
        <v>9</v>
      </c>
      <c r="B19" s="298" t="s">
        <v>632</v>
      </c>
      <c r="C19" s="63" t="s">
        <v>17</v>
      </c>
      <c r="D19" s="75"/>
      <c r="E19" s="65" t="s">
        <v>659</v>
      </c>
      <c r="F19" s="66" t="s">
        <v>657</v>
      </c>
      <c r="G19" s="22"/>
      <c r="H19" s="173" t="str">
        <f t="shared" ref="H19:H21" si="5">IF(G19="","未記入","")</f>
        <v>未記入</v>
      </c>
      <c r="I19" s="173" t="str">
        <f t="shared" si="4"/>
        <v>入力異常</v>
      </c>
      <c r="J19" s="56">
        <f t="shared" ref="J19:J21" si="6">IF(H19&lt;&gt;"",1,"")</f>
        <v>1</v>
      </c>
      <c r="K19" s="56">
        <f t="shared" si="1"/>
        <v>1</v>
      </c>
      <c r="L19" s="56"/>
      <c r="M19" s="56"/>
      <c r="N19" s="56"/>
      <c r="O19" s="56"/>
      <c r="P19" s="56"/>
      <c r="Q19" s="56"/>
      <c r="R19" s="56"/>
      <c r="S19" s="56"/>
      <c r="T19" s="56"/>
      <c r="U19" s="40"/>
      <c r="V19" s="40"/>
      <c r="W19" s="40"/>
      <c r="X19" s="40"/>
      <c r="Y19" s="40"/>
      <c r="Z19" s="263"/>
      <c r="AA19" s="40"/>
      <c r="AB19" s="40"/>
      <c r="AC19" s="40"/>
    </row>
    <row r="20" spans="1:29" s="57" customFormat="1" ht="20.100000000000001" customHeight="1" x14ac:dyDescent="0.15">
      <c r="A20" s="217">
        <f t="shared" si="2"/>
        <v>10</v>
      </c>
      <c r="B20" s="299"/>
      <c r="C20" s="67" t="s">
        <v>634</v>
      </c>
      <c r="D20" s="76"/>
      <c r="E20" s="69" t="s">
        <v>660</v>
      </c>
      <c r="F20" s="70" t="s">
        <v>657</v>
      </c>
      <c r="G20" s="23"/>
      <c r="H20" s="173" t="str">
        <f t="shared" si="5"/>
        <v>未記入</v>
      </c>
      <c r="I20" s="173" t="str">
        <f t="shared" si="4"/>
        <v>入力異常</v>
      </c>
      <c r="J20" s="56">
        <f t="shared" si="6"/>
        <v>1</v>
      </c>
      <c r="K20" s="56">
        <f t="shared" si="1"/>
        <v>1</v>
      </c>
      <c r="L20" s="56"/>
      <c r="M20" s="56"/>
      <c r="N20" s="56"/>
      <c r="O20" s="56"/>
      <c r="P20" s="56"/>
      <c r="Q20" s="56"/>
      <c r="R20" s="56"/>
      <c r="S20" s="56"/>
      <c r="T20" s="56"/>
      <c r="U20" s="40"/>
      <c r="V20" s="40"/>
      <c r="W20" s="40"/>
      <c r="X20" s="40"/>
      <c r="Y20" s="40"/>
      <c r="Z20" s="263"/>
      <c r="AA20" s="40"/>
      <c r="AB20" s="40"/>
      <c r="AC20" s="40"/>
    </row>
    <row r="21" spans="1:29" s="57" customFormat="1" ht="20.100000000000001" customHeight="1" thickBot="1" x14ac:dyDescent="0.2">
      <c r="A21" s="217">
        <f t="shared" si="2"/>
        <v>11</v>
      </c>
      <c r="B21" s="300"/>
      <c r="C21" s="71" t="s">
        <v>635</v>
      </c>
      <c r="D21" s="77"/>
      <c r="E21" s="73" t="s">
        <v>661</v>
      </c>
      <c r="F21" s="74" t="s">
        <v>657</v>
      </c>
      <c r="G21" s="24"/>
      <c r="H21" s="173" t="str">
        <f t="shared" si="5"/>
        <v>未記入</v>
      </c>
      <c r="I21" s="173" t="str">
        <f t="shared" si="4"/>
        <v>入力異常</v>
      </c>
      <c r="J21" s="56">
        <f t="shared" si="6"/>
        <v>1</v>
      </c>
      <c r="K21" s="56">
        <f t="shared" si="1"/>
        <v>1</v>
      </c>
      <c r="L21" s="56"/>
      <c r="M21" s="56"/>
      <c r="N21" s="56"/>
      <c r="O21" s="56"/>
      <c r="P21" s="56"/>
      <c r="Q21" s="56"/>
      <c r="R21" s="56"/>
      <c r="S21" s="56"/>
      <c r="T21" s="56"/>
      <c r="U21" s="40"/>
      <c r="V21" s="40"/>
      <c r="W21" s="40"/>
      <c r="X21" s="40"/>
      <c r="Y21" s="40"/>
      <c r="Z21" s="263"/>
      <c r="AA21" s="40"/>
      <c r="AB21" s="40"/>
      <c r="AC21" s="40"/>
    </row>
    <row r="22" spans="1:29" s="57" customFormat="1" ht="20.100000000000001" customHeight="1" x14ac:dyDescent="0.15">
      <c r="A22" s="217">
        <f t="shared" si="2"/>
        <v>12</v>
      </c>
      <c r="B22" s="242" t="s">
        <v>18</v>
      </c>
      <c r="C22" s="243"/>
      <c r="D22" s="78"/>
      <c r="E22" s="59" t="s">
        <v>663</v>
      </c>
      <c r="F22" s="79" t="s">
        <v>657</v>
      </c>
      <c r="G22" s="7"/>
      <c r="H22" s="173" t="str">
        <f t="shared" si="3"/>
        <v>未記入</v>
      </c>
      <c r="I22" s="173" t="str">
        <f t="shared" si="4"/>
        <v>入力異常</v>
      </c>
      <c r="J22" s="56">
        <f t="shared" si="0"/>
        <v>1</v>
      </c>
      <c r="K22" s="56">
        <f t="shared" si="1"/>
        <v>1</v>
      </c>
      <c r="L22" s="56"/>
      <c r="M22" s="56"/>
      <c r="N22" s="56"/>
      <c r="O22" s="56"/>
      <c r="P22" s="56"/>
      <c r="Q22" s="56"/>
      <c r="R22" s="56"/>
      <c r="S22" s="56"/>
      <c r="T22" s="56"/>
      <c r="U22" s="40"/>
      <c r="V22" s="40"/>
      <c r="W22" s="40"/>
      <c r="X22" s="40"/>
      <c r="Y22" s="40"/>
      <c r="Z22" s="263"/>
      <c r="AA22" s="40"/>
      <c r="AB22" s="40"/>
      <c r="AC22" s="40"/>
    </row>
    <row r="23" spans="1:29" s="57" customFormat="1" ht="20.100000000000001" customHeight="1" thickBot="1" x14ac:dyDescent="0.2">
      <c r="A23" s="217">
        <f t="shared" si="2"/>
        <v>13</v>
      </c>
      <c r="B23" s="80" t="s">
        <v>19</v>
      </c>
      <c r="C23" s="81"/>
      <c r="D23" s="82"/>
      <c r="E23" s="61" t="s">
        <v>664</v>
      </c>
      <c r="F23" s="62" t="s">
        <v>657</v>
      </c>
      <c r="G23" s="3"/>
      <c r="H23" s="173" t="str">
        <f t="shared" si="3"/>
        <v>未記入</v>
      </c>
      <c r="I23" s="173" t="str">
        <f t="shared" si="4"/>
        <v>入力異常</v>
      </c>
      <c r="J23" s="56">
        <f t="shared" si="0"/>
        <v>1</v>
      </c>
      <c r="K23" s="56">
        <f t="shared" si="1"/>
        <v>1</v>
      </c>
      <c r="L23" s="56"/>
      <c r="M23" s="56"/>
      <c r="N23" s="56"/>
      <c r="O23" s="56"/>
      <c r="P23" s="56"/>
      <c r="Q23" s="56"/>
      <c r="R23" s="56"/>
      <c r="S23" s="56"/>
      <c r="T23" s="56"/>
      <c r="U23" s="40"/>
      <c r="V23" s="40"/>
      <c r="W23" s="40"/>
      <c r="X23" s="40"/>
      <c r="Y23" s="40"/>
      <c r="Z23" s="263"/>
      <c r="AA23" s="40"/>
      <c r="AB23" s="40"/>
      <c r="AC23" s="40"/>
    </row>
    <row r="24" spans="1:29" s="57" customFormat="1" ht="32.1" customHeight="1" thickBot="1" x14ac:dyDescent="0.2">
      <c r="A24" s="217">
        <f t="shared" si="2"/>
        <v>14</v>
      </c>
      <c r="B24" s="248" t="s">
        <v>814</v>
      </c>
      <c r="C24" s="244"/>
      <c r="D24" s="245"/>
      <c r="E24" s="246" t="s">
        <v>741</v>
      </c>
      <c r="F24" s="247"/>
      <c r="G24" s="273"/>
      <c r="H24" s="173" t="str">
        <f t="shared" si="3"/>
        <v>未記入</v>
      </c>
      <c r="I24" s="173"/>
      <c r="J24" s="56">
        <f t="shared" si="0"/>
        <v>1</v>
      </c>
      <c r="K24" s="56" t="str">
        <f t="shared" si="1"/>
        <v/>
      </c>
      <c r="L24" s="56"/>
      <c r="M24" s="56"/>
      <c r="N24" s="56"/>
      <c r="O24" s="56"/>
      <c r="P24" s="56"/>
      <c r="Q24" s="56"/>
      <c r="R24" s="56"/>
      <c r="S24" s="56"/>
      <c r="T24" s="56"/>
      <c r="U24" s="40"/>
      <c r="V24" s="40"/>
      <c r="W24" s="40"/>
      <c r="X24" s="40"/>
      <c r="Y24" s="40"/>
      <c r="Z24" s="263"/>
      <c r="AA24" s="40"/>
      <c r="AB24" s="40"/>
      <c r="AC24" s="40"/>
    </row>
    <row r="25" spans="1:29" s="57" customFormat="1" ht="20.100000000000001" customHeight="1" x14ac:dyDescent="0.15">
      <c r="A25" s="217">
        <f t="shared" si="2"/>
        <v>15</v>
      </c>
      <c r="B25" s="83" t="s">
        <v>99</v>
      </c>
      <c r="C25" s="84"/>
      <c r="D25" s="85" t="s">
        <v>87</v>
      </c>
      <c r="E25" s="65" t="s">
        <v>636</v>
      </c>
      <c r="F25" s="66" t="s">
        <v>665</v>
      </c>
      <c r="G25" s="10"/>
      <c r="H25" s="173" t="str">
        <f t="shared" si="3"/>
        <v>未記入</v>
      </c>
      <c r="I25" s="173" t="str">
        <f>IF(IFERROR(VLOOKUP(G25,業種,1,FALSE),0)&lt;&gt;0,"","入力異常")</f>
        <v>入力異常</v>
      </c>
      <c r="J25" s="56">
        <f t="shared" si="0"/>
        <v>1</v>
      </c>
      <c r="K25" s="56">
        <f t="shared" si="1"/>
        <v>1</v>
      </c>
      <c r="L25" s="56"/>
      <c r="M25" s="56"/>
      <c r="N25" s="56"/>
      <c r="O25" s="56"/>
      <c r="P25" s="56"/>
      <c r="Q25" s="56"/>
      <c r="R25" s="56"/>
      <c r="S25" s="56"/>
      <c r="T25" s="56"/>
      <c r="U25" s="40"/>
      <c r="V25" s="40"/>
      <c r="W25" s="40"/>
      <c r="X25" s="40"/>
      <c r="Y25" s="40"/>
      <c r="Z25" s="263"/>
      <c r="AA25" s="40"/>
      <c r="AB25" s="40"/>
      <c r="AC25" s="40"/>
    </row>
    <row r="26" spans="1:29" s="57" customFormat="1" ht="20.100000000000001" customHeight="1" x14ac:dyDescent="0.15">
      <c r="A26" s="217">
        <f t="shared" si="2"/>
        <v>16</v>
      </c>
      <c r="B26" s="86" t="s">
        <v>100</v>
      </c>
      <c r="C26" s="87"/>
      <c r="D26" s="88"/>
      <c r="E26" s="69" t="s">
        <v>636</v>
      </c>
      <c r="F26" s="70" t="s">
        <v>665</v>
      </c>
      <c r="G26" s="11"/>
      <c r="H26" s="173" t="str">
        <f t="shared" si="3"/>
        <v>未記入</v>
      </c>
      <c r="I26" s="173" t="str">
        <f>IF(COUNTIF(※編集不可※!F1:AC19,推薦用紙!G26)=0,"入力異常","")</f>
        <v>入力異常</v>
      </c>
      <c r="J26" s="56">
        <f t="shared" si="0"/>
        <v>1</v>
      </c>
      <c r="K26" s="56">
        <f t="shared" si="1"/>
        <v>1</v>
      </c>
      <c r="L26" s="56"/>
      <c r="M26" s="56"/>
      <c r="N26" s="56"/>
      <c r="O26" s="56"/>
      <c r="P26" s="56"/>
      <c r="Q26" s="56"/>
      <c r="R26" s="56"/>
      <c r="S26" s="56"/>
      <c r="T26" s="56"/>
      <c r="U26" s="40"/>
      <c r="V26" s="40"/>
      <c r="W26" s="40"/>
      <c r="X26" s="40"/>
      <c r="Y26" s="40"/>
      <c r="Z26" s="263"/>
      <c r="AA26" s="40"/>
      <c r="AB26" s="40"/>
      <c r="AC26" s="40"/>
    </row>
    <row r="27" spans="1:29" s="57" customFormat="1" ht="20.100000000000001" customHeight="1" thickBot="1" x14ac:dyDescent="0.2">
      <c r="A27" s="217">
        <f t="shared" si="2"/>
        <v>17</v>
      </c>
      <c r="B27" s="89" t="s">
        <v>101</v>
      </c>
      <c r="C27" s="90"/>
      <c r="D27" s="91"/>
      <c r="E27" s="73" t="s">
        <v>636</v>
      </c>
      <c r="F27" s="74" t="s">
        <v>665</v>
      </c>
      <c r="G27" s="12"/>
      <c r="H27" s="173" t="str">
        <f t="shared" si="3"/>
        <v>未記入</v>
      </c>
      <c r="I27" s="173" t="str">
        <f>IF(COUNTIF(※編集不可※!F22:N118,推薦用紙!G27)=0,"入力異常","")</f>
        <v>入力異常</v>
      </c>
      <c r="J27" s="56">
        <f t="shared" si="0"/>
        <v>1</v>
      </c>
      <c r="K27" s="56">
        <f t="shared" si="1"/>
        <v>1</v>
      </c>
      <c r="L27" s="56"/>
      <c r="M27" s="56"/>
      <c r="N27" s="56"/>
      <c r="O27" s="56"/>
      <c r="P27" s="56"/>
      <c r="Q27" s="56"/>
      <c r="R27" s="56"/>
      <c r="S27" s="56"/>
      <c r="T27" s="56"/>
      <c r="U27" s="40"/>
      <c r="V27" s="40"/>
      <c r="W27" s="40"/>
      <c r="X27" s="40"/>
      <c r="Y27" s="40"/>
      <c r="Z27" s="263"/>
      <c r="AA27" s="40"/>
      <c r="AB27" s="40"/>
      <c r="AC27" s="40"/>
    </row>
    <row r="28" spans="1:29" s="57" customFormat="1" ht="27" x14ac:dyDescent="0.15">
      <c r="A28" s="217">
        <f t="shared" si="2"/>
        <v>18</v>
      </c>
      <c r="B28" s="258" t="s">
        <v>1</v>
      </c>
      <c r="C28" s="58"/>
      <c r="D28" s="92"/>
      <c r="E28" s="59" t="s">
        <v>30</v>
      </c>
      <c r="F28" s="60"/>
      <c r="G28" s="9"/>
      <c r="H28" s="173" t="str">
        <f t="shared" si="3"/>
        <v>未記入</v>
      </c>
      <c r="I28" s="173"/>
      <c r="J28" s="56">
        <f t="shared" si="0"/>
        <v>1</v>
      </c>
      <c r="K28" s="56" t="str">
        <f t="shared" si="1"/>
        <v/>
      </c>
      <c r="L28" s="56"/>
      <c r="M28" s="56"/>
      <c r="N28" s="56"/>
      <c r="O28" s="56"/>
      <c r="P28" s="56"/>
      <c r="Q28" s="56"/>
      <c r="R28" s="56"/>
      <c r="S28" s="56"/>
      <c r="T28" s="56"/>
      <c r="U28" s="40"/>
      <c r="V28" s="40"/>
      <c r="W28" s="40"/>
      <c r="X28" s="40"/>
      <c r="Y28" s="40"/>
      <c r="Z28" s="263"/>
      <c r="AA28" s="40"/>
      <c r="AB28" s="40"/>
      <c r="AC28" s="40"/>
    </row>
    <row r="29" spans="1:29" s="57" customFormat="1" ht="20.100000000000001" customHeight="1" x14ac:dyDescent="0.15">
      <c r="A29" s="217">
        <f t="shared" si="2"/>
        <v>19</v>
      </c>
      <c r="B29" s="258" t="s">
        <v>639</v>
      </c>
      <c r="C29" s="58"/>
      <c r="D29" s="92"/>
      <c r="E29" s="59" t="s">
        <v>640</v>
      </c>
      <c r="F29" s="79" t="s">
        <v>665</v>
      </c>
      <c r="G29" s="9"/>
      <c r="H29" s="173" t="str">
        <f t="shared" si="3"/>
        <v>未記入</v>
      </c>
      <c r="I29" s="173" t="str">
        <f>IF(OR(G29="東証一部に上場している",G29="東証一部に非上場"),"","入力異常")</f>
        <v>入力異常</v>
      </c>
      <c r="J29" s="56">
        <f t="shared" si="0"/>
        <v>1</v>
      </c>
      <c r="K29" s="56">
        <f t="shared" si="1"/>
        <v>1</v>
      </c>
      <c r="L29" s="56"/>
      <c r="M29" s="56"/>
      <c r="N29" s="56"/>
      <c r="O29" s="56"/>
      <c r="P29" s="56"/>
      <c r="Q29" s="56"/>
      <c r="R29" s="56"/>
      <c r="S29" s="56"/>
      <c r="T29" s="56"/>
      <c r="U29" s="40"/>
      <c r="V29" s="40"/>
      <c r="W29" s="40"/>
      <c r="X29" s="40"/>
      <c r="Y29" s="40"/>
      <c r="Z29" s="263"/>
      <c r="AA29" s="40"/>
      <c r="AB29" s="40"/>
      <c r="AC29" s="40"/>
    </row>
    <row r="30" spans="1:29" s="57" customFormat="1" ht="54.75" thickBot="1" x14ac:dyDescent="0.2">
      <c r="A30" s="217">
        <f t="shared" si="2"/>
        <v>20</v>
      </c>
      <c r="B30" s="93" t="s">
        <v>641</v>
      </c>
      <c r="C30" s="94"/>
      <c r="D30" s="95"/>
      <c r="E30" s="96" t="s">
        <v>642</v>
      </c>
      <c r="F30" s="97" t="s">
        <v>665</v>
      </c>
      <c r="G30" s="13"/>
      <c r="H30" s="173" t="str">
        <f t="shared" si="3"/>
        <v>未記入</v>
      </c>
      <c r="I30" s="173" t="str">
        <f>IF(OR(G30="公正妥当な会計基準に従い作成",G30="基準に従って作成していない"),"","入力異常")</f>
        <v>入力異常</v>
      </c>
      <c r="J30" s="56">
        <f t="shared" si="0"/>
        <v>1</v>
      </c>
      <c r="K30" s="56">
        <f t="shared" si="1"/>
        <v>1</v>
      </c>
      <c r="L30" s="56"/>
      <c r="M30" s="56"/>
      <c r="N30" s="56"/>
      <c r="O30" s="56"/>
      <c r="P30" s="56"/>
      <c r="Q30" s="56"/>
      <c r="R30" s="56"/>
      <c r="S30" s="56"/>
      <c r="T30" s="56"/>
      <c r="U30" s="40"/>
      <c r="V30" s="40"/>
      <c r="W30" s="40"/>
      <c r="X30" s="40"/>
      <c r="Y30" s="40"/>
      <c r="Z30" s="263"/>
      <c r="AA30" s="40"/>
      <c r="AB30" s="40"/>
      <c r="AC30" s="40"/>
    </row>
    <row r="31" spans="1:29" s="57" customFormat="1" ht="33.6" customHeight="1" thickBot="1" x14ac:dyDescent="0.2">
      <c r="A31" s="217">
        <f t="shared" si="2"/>
        <v>21</v>
      </c>
      <c r="B31" s="249" t="s">
        <v>802</v>
      </c>
      <c r="C31" s="250"/>
      <c r="D31" s="251"/>
      <c r="E31" s="246" t="s">
        <v>803</v>
      </c>
      <c r="F31" s="247" t="s">
        <v>665</v>
      </c>
      <c r="G31" s="252"/>
      <c r="H31" s="173" t="str">
        <f t="shared" ref="H31" si="7">IF(G31="","未記入","")</f>
        <v>未記入</v>
      </c>
      <c r="I31" s="173" t="str">
        <f>IF(OR(G31="被推薦者が誓約書に反していないことを確認している",G31="確認していない"),"","入力異常")</f>
        <v>入力異常</v>
      </c>
      <c r="J31" s="56">
        <f t="shared" ref="J31" si="8">IF(H31&lt;&gt;"",1,"")</f>
        <v>1</v>
      </c>
      <c r="K31" s="56">
        <f t="shared" si="1"/>
        <v>1</v>
      </c>
      <c r="L31" s="56"/>
      <c r="M31" s="56"/>
      <c r="N31" s="56"/>
      <c r="O31" s="56"/>
      <c r="P31" s="56"/>
      <c r="Q31" s="56"/>
      <c r="R31" s="56"/>
      <c r="S31" s="56"/>
      <c r="T31" s="56"/>
      <c r="U31" s="40"/>
      <c r="V31" s="40"/>
      <c r="W31" s="40"/>
      <c r="X31" s="40"/>
      <c r="Y31" s="40"/>
      <c r="Z31" s="263"/>
      <c r="AA31" s="40"/>
      <c r="AB31" s="40"/>
      <c r="AC31" s="40"/>
    </row>
    <row r="32" spans="1:29" s="57" customFormat="1" ht="26.1" customHeight="1" x14ac:dyDescent="0.15">
      <c r="A32" s="217">
        <f t="shared" si="2"/>
        <v>22</v>
      </c>
      <c r="B32" s="307" t="s">
        <v>648</v>
      </c>
      <c r="C32" s="227" t="s">
        <v>649</v>
      </c>
      <c r="D32" s="64"/>
      <c r="E32" s="65" t="s">
        <v>653</v>
      </c>
      <c r="F32" s="66" t="s">
        <v>665</v>
      </c>
      <c r="G32" s="10"/>
      <c r="H32" s="173" t="str">
        <f t="shared" si="3"/>
        <v>未記入</v>
      </c>
      <c r="I32" s="173" t="str">
        <f>IF(OR(G32="親会社あり",G32="親会社なし"),"","入力異常")</f>
        <v>入力異常</v>
      </c>
      <c r="J32" s="56">
        <f t="shared" si="0"/>
        <v>1</v>
      </c>
      <c r="K32" s="56">
        <f t="shared" si="1"/>
        <v>1</v>
      </c>
      <c r="L32" s="56"/>
      <c r="M32" s="56"/>
      <c r="N32" s="56"/>
      <c r="O32" s="56"/>
      <c r="P32" s="56"/>
      <c r="Q32" s="56"/>
      <c r="R32" s="56"/>
      <c r="S32" s="56"/>
      <c r="T32" s="56"/>
      <c r="U32" s="40"/>
      <c r="V32" s="40"/>
      <c r="W32" s="40"/>
      <c r="X32" s="40"/>
      <c r="Y32" s="40"/>
      <c r="Z32" s="263"/>
      <c r="AA32" s="40"/>
      <c r="AB32" s="40"/>
      <c r="AC32" s="40"/>
    </row>
    <row r="33" spans="1:29" s="57" customFormat="1" ht="26.1" customHeight="1" x14ac:dyDescent="0.15">
      <c r="A33" s="217">
        <f t="shared" si="2"/>
        <v>23</v>
      </c>
      <c r="B33" s="308"/>
      <c r="C33" s="228" t="s">
        <v>675</v>
      </c>
      <c r="D33" s="98"/>
      <c r="E33" s="99" t="s">
        <v>676</v>
      </c>
      <c r="F33" s="100"/>
      <c r="G33" s="21"/>
      <c r="H33" s="173" t="str">
        <f>IF(AND(G32="親会社あり",G33=""),"未記入","")</f>
        <v/>
      </c>
      <c r="I33" s="173"/>
      <c r="J33" s="56" t="str">
        <f t="shared" si="0"/>
        <v/>
      </c>
      <c r="K33" s="56" t="str">
        <f t="shared" si="1"/>
        <v/>
      </c>
      <c r="L33" s="56"/>
      <c r="M33" s="56"/>
      <c r="N33" s="56"/>
      <c r="O33" s="56"/>
      <c r="P33" s="56"/>
      <c r="Q33" s="56"/>
      <c r="R33" s="56"/>
      <c r="S33" s="56"/>
      <c r="T33" s="56"/>
      <c r="U33" s="40"/>
      <c r="V33" s="40"/>
      <c r="W33" s="40"/>
      <c r="X33" s="40"/>
      <c r="Y33" s="40"/>
      <c r="Z33" s="263"/>
      <c r="AA33" s="40"/>
      <c r="AB33" s="40"/>
      <c r="AC33" s="40"/>
    </row>
    <row r="34" spans="1:29" s="57" customFormat="1" ht="26.1" customHeight="1" x14ac:dyDescent="0.15">
      <c r="A34" s="217">
        <f t="shared" si="2"/>
        <v>24</v>
      </c>
      <c r="B34" s="308"/>
      <c r="C34" s="229" t="s">
        <v>650</v>
      </c>
      <c r="D34" s="68"/>
      <c r="E34" s="69" t="s">
        <v>654</v>
      </c>
      <c r="F34" s="70" t="s">
        <v>657</v>
      </c>
      <c r="G34" s="23"/>
      <c r="H34" s="173" t="str">
        <f>IF(AND(G32="親会社あり",G34=""),"未記入","")</f>
        <v/>
      </c>
      <c r="I34" s="173" t="str">
        <f>IF(OR(H34="",ISNUMBER(G34)),"","入力異常")</f>
        <v/>
      </c>
      <c r="J34" s="56" t="str">
        <f t="shared" si="0"/>
        <v/>
      </c>
      <c r="K34" s="56" t="str">
        <f t="shared" si="1"/>
        <v/>
      </c>
      <c r="L34" s="56"/>
      <c r="M34" s="56"/>
      <c r="N34" s="56"/>
      <c r="O34" s="56"/>
      <c r="P34" s="56"/>
      <c r="Q34" s="56"/>
      <c r="R34" s="56"/>
      <c r="S34" s="56"/>
      <c r="T34" s="56"/>
      <c r="U34" s="40"/>
      <c r="V34" s="40"/>
      <c r="W34" s="40"/>
      <c r="X34" s="40"/>
      <c r="Y34" s="40"/>
      <c r="Z34" s="263"/>
      <c r="AA34" s="40"/>
      <c r="AB34" s="40"/>
      <c r="AC34" s="40"/>
    </row>
    <row r="35" spans="1:29" s="57" customFormat="1" ht="26.1" customHeight="1" x14ac:dyDescent="0.15">
      <c r="A35" s="217">
        <f t="shared" si="2"/>
        <v>25</v>
      </c>
      <c r="B35" s="308"/>
      <c r="C35" s="229" t="s">
        <v>651</v>
      </c>
      <c r="D35" s="68"/>
      <c r="E35" s="69" t="s">
        <v>655</v>
      </c>
      <c r="F35" s="70" t="s">
        <v>657</v>
      </c>
      <c r="G35" s="23"/>
      <c r="H35" s="173" t="str">
        <f>IF(AND(G32="親会社あり",G35=""),"未記入","")</f>
        <v/>
      </c>
      <c r="I35" s="173" t="str">
        <f>IF(OR(H35="",ISNUMBER(G35)),"","入力異常")</f>
        <v/>
      </c>
      <c r="J35" s="56" t="str">
        <f t="shared" si="0"/>
        <v/>
      </c>
      <c r="K35" s="56" t="str">
        <f t="shared" si="1"/>
        <v/>
      </c>
      <c r="L35" s="56"/>
      <c r="M35" s="56"/>
      <c r="N35" s="56"/>
      <c r="O35" s="56"/>
      <c r="P35" s="56"/>
      <c r="Q35" s="56"/>
      <c r="R35" s="56"/>
      <c r="S35" s="56"/>
      <c r="T35" s="56"/>
      <c r="U35" s="40"/>
      <c r="V35" s="40"/>
      <c r="W35" s="40"/>
      <c r="X35" s="40"/>
      <c r="Y35" s="40"/>
      <c r="Z35" s="263"/>
      <c r="AA35" s="40"/>
      <c r="AB35" s="40"/>
      <c r="AC35" s="40"/>
    </row>
    <row r="36" spans="1:29" s="57" customFormat="1" ht="26.1" customHeight="1" thickBot="1" x14ac:dyDescent="0.2">
      <c r="A36" s="217">
        <f t="shared" si="2"/>
        <v>26</v>
      </c>
      <c r="B36" s="308"/>
      <c r="C36" s="234" t="s">
        <v>652</v>
      </c>
      <c r="D36" s="230"/>
      <c r="E36" s="231" t="s">
        <v>656</v>
      </c>
      <c r="F36" s="232" t="s">
        <v>665</v>
      </c>
      <c r="G36" s="233"/>
      <c r="H36" s="173" t="str">
        <f>IF(AND(G32="親会社あり",G36=""),"未記入","")</f>
        <v/>
      </c>
      <c r="I36" s="173" t="str">
        <f>IF(OR(G36="親会社が東証一部に上場している",G36="親会社は東証一部に非上場",H36=""),"","入力異常")</f>
        <v/>
      </c>
      <c r="J36" s="56" t="str">
        <f t="shared" si="0"/>
        <v/>
      </c>
      <c r="K36" s="56" t="str">
        <f t="shared" si="1"/>
        <v/>
      </c>
      <c r="L36" s="56"/>
      <c r="M36" s="56"/>
      <c r="N36" s="56"/>
      <c r="O36" s="56"/>
      <c r="P36" s="56"/>
      <c r="Q36" s="56"/>
      <c r="R36" s="56"/>
      <c r="S36" s="56"/>
      <c r="T36" s="56"/>
      <c r="U36" s="40"/>
      <c r="V36" s="40"/>
      <c r="W36" s="40"/>
      <c r="X36" s="40"/>
      <c r="Y36" s="40"/>
      <c r="Z36" s="263"/>
      <c r="AA36" s="40"/>
      <c r="AB36" s="40"/>
      <c r="AC36" s="40"/>
    </row>
    <row r="37" spans="1:29" s="57" customFormat="1" ht="32.450000000000003" customHeight="1" thickTop="1" thickBot="1" x14ac:dyDescent="0.2">
      <c r="A37" s="217">
        <f t="shared" si="2"/>
        <v>27</v>
      </c>
      <c r="B37" s="309"/>
      <c r="C37" s="235" t="s">
        <v>738</v>
      </c>
      <c r="D37" s="236"/>
      <c r="E37" s="237" t="s">
        <v>739</v>
      </c>
      <c r="F37" s="238" t="s">
        <v>737</v>
      </c>
      <c r="G37" s="239" t="str">
        <f>IF(OR(G34&gt;=1000,G35&gt;=100000,G36="親会社が東証一部に上場している"),"親会社が大企業のため、選定対象外となります","該当せず")</f>
        <v>該当せず</v>
      </c>
      <c r="H37" s="173"/>
      <c r="I37" s="173"/>
      <c r="J37" s="56"/>
      <c r="K37" s="56" t="str">
        <f t="shared" si="1"/>
        <v/>
      </c>
      <c r="L37" s="56"/>
      <c r="M37" s="56"/>
      <c r="N37" s="56"/>
      <c r="O37" s="56"/>
      <c r="P37" s="56"/>
      <c r="Q37" s="56"/>
      <c r="R37" s="56"/>
      <c r="S37" s="56"/>
      <c r="T37" s="56"/>
      <c r="U37" s="40"/>
      <c r="V37" s="40"/>
      <c r="W37" s="40"/>
      <c r="X37" s="40"/>
      <c r="Y37" s="40"/>
      <c r="Z37" s="263"/>
      <c r="AA37" s="40"/>
      <c r="AB37" s="40"/>
      <c r="AC37" s="40"/>
    </row>
    <row r="38" spans="1:29" s="57" customFormat="1" ht="20.100000000000001" customHeight="1" thickTop="1" x14ac:dyDescent="0.15">
      <c r="A38" s="217">
        <f t="shared" si="2"/>
        <v>28</v>
      </c>
      <c r="B38" s="258" t="s">
        <v>4</v>
      </c>
      <c r="C38" s="58"/>
      <c r="D38" s="92"/>
      <c r="E38" s="59" t="s">
        <v>36</v>
      </c>
      <c r="F38" s="60"/>
      <c r="G38" s="9"/>
      <c r="H38" s="173" t="str">
        <f t="shared" ref="H38:H48" si="9">IF(G38="","未記入","")</f>
        <v>未記入</v>
      </c>
      <c r="I38" s="173"/>
      <c r="J38" s="56">
        <f t="shared" si="0"/>
        <v>1</v>
      </c>
      <c r="K38" s="56" t="str">
        <f t="shared" si="1"/>
        <v/>
      </c>
      <c r="L38" s="56"/>
      <c r="M38" s="56"/>
      <c r="N38" s="56"/>
      <c r="O38" s="56"/>
      <c r="P38" s="56"/>
      <c r="Q38" s="56"/>
      <c r="R38" s="56"/>
      <c r="S38" s="56"/>
      <c r="T38" s="56"/>
      <c r="U38" s="40"/>
      <c r="V38" s="40"/>
      <c r="W38" s="40"/>
      <c r="X38" s="40"/>
      <c r="Y38" s="40"/>
      <c r="Z38" s="263"/>
      <c r="AA38" s="40"/>
      <c r="AB38" s="40"/>
      <c r="AC38" s="40"/>
    </row>
    <row r="39" spans="1:29" s="57" customFormat="1" ht="20.100000000000001" customHeight="1" x14ac:dyDescent="0.15">
      <c r="A39" s="217">
        <f t="shared" si="2"/>
        <v>29</v>
      </c>
      <c r="B39" s="259" t="s">
        <v>5</v>
      </c>
      <c r="C39" s="101"/>
      <c r="D39" s="102" t="s">
        <v>87</v>
      </c>
      <c r="E39" s="103"/>
      <c r="F39" s="104"/>
      <c r="G39" s="2"/>
      <c r="H39" s="173" t="str">
        <f t="shared" si="9"/>
        <v>未記入</v>
      </c>
      <c r="I39" s="173"/>
      <c r="J39" s="56">
        <f t="shared" si="0"/>
        <v>1</v>
      </c>
      <c r="K39" s="56" t="str">
        <f t="shared" si="1"/>
        <v/>
      </c>
      <c r="L39" s="56"/>
      <c r="M39" s="56"/>
      <c r="N39" s="56"/>
      <c r="O39" s="56"/>
      <c r="P39" s="56"/>
      <c r="Q39" s="56"/>
      <c r="R39" s="56"/>
      <c r="S39" s="56"/>
      <c r="T39" s="56"/>
      <c r="U39" s="40"/>
      <c r="V39" s="40"/>
      <c r="W39" s="40"/>
      <c r="X39" s="40"/>
      <c r="Y39" s="40"/>
      <c r="Z39" s="263"/>
      <c r="AA39" s="40"/>
      <c r="AB39" s="40"/>
      <c r="AC39" s="40"/>
    </row>
    <row r="40" spans="1:29" s="57" customFormat="1" ht="20.100000000000001" customHeight="1" x14ac:dyDescent="0.15">
      <c r="A40" s="217">
        <f t="shared" si="2"/>
        <v>30</v>
      </c>
      <c r="B40" s="259" t="s">
        <v>13</v>
      </c>
      <c r="C40" s="101"/>
      <c r="D40" s="105"/>
      <c r="E40" s="103" t="s">
        <v>31</v>
      </c>
      <c r="F40" s="104" t="s">
        <v>678</v>
      </c>
      <c r="G40" s="8"/>
      <c r="H40" s="173" t="str">
        <f t="shared" si="9"/>
        <v>未記入</v>
      </c>
      <c r="I40" s="173" t="str">
        <f>IF(AND(ISNUMBER(G40),LEN(G40)=13),"","入力異常")</f>
        <v>入力異常</v>
      </c>
      <c r="J40" s="56">
        <f t="shared" si="0"/>
        <v>1</v>
      </c>
      <c r="K40" s="56">
        <f t="shared" si="1"/>
        <v>1</v>
      </c>
      <c r="L40" s="56"/>
      <c r="M40" s="56"/>
      <c r="N40" s="56"/>
      <c r="O40" s="56"/>
      <c r="P40" s="56"/>
      <c r="Q40" s="56"/>
      <c r="R40" s="56"/>
      <c r="S40" s="56"/>
      <c r="T40" s="56"/>
      <c r="U40" s="40"/>
      <c r="V40" s="40"/>
      <c r="W40" s="40"/>
      <c r="X40" s="40"/>
      <c r="Y40" s="40"/>
      <c r="Z40" s="263"/>
      <c r="AA40" s="40"/>
      <c r="AB40" s="40"/>
      <c r="AC40" s="40"/>
    </row>
    <row r="41" spans="1:29" s="57" customFormat="1" ht="20.100000000000001" customHeight="1" x14ac:dyDescent="0.15">
      <c r="A41" s="217">
        <f t="shared" si="2"/>
        <v>31</v>
      </c>
      <c r="B41" s="259" t="s">
        <v>14</v>
      </c>
      <c r="C41" s="101"/>
      <c r="D41" s="105"/>
      <c r="E41" s="103" t="s">
        <v>91</v>
      </c>
      <c r="F41" s="106" t="s">
        <v>679</v>
      </c>
      <c r="G41" s="2"/>
      <c r="H41" s="173" t="str">
        <f t="shared" si="9"/>
        <v>未記入</v>
      </c>
      <c r="I41" s="173"/>
      <c r="J41" s="56">
        <f t="shared" si="0"/>
        <v>1</v>
      </c>
      <c r="K41" s="56" t="str">
        <f t="shared" si="1"/>
        <v/>
      </c>
      <c r="L41" s="56"/>
      <c r="M41" s="56"/>
      <c r="N41" s="56"/>
      <c r="O41" s="56"/>
      <c r="P41" s="56"/>
      <c r="Q41" s="56"/>
      <c r="R41" s="56"/>
      <c r="S41" s="56"/>
      <c r="T41" s="56"/>
      <c r="U41" s="40"/>
      <c r="V41" s="40"/>
      <c r="W41" s="40"/>
      <c r="X41" s="40"/>
      <c r="Y41" s="40"/>
      <c r="Z41" s="263"/>
      <c r="AA41" s="40"/>
      <c r="AB41" s="40"/>
      <c r="AC41" s="40"/>
    </row>
    <row r="42" spans="1:29" s="57" customFormat="1" ht="20.100000000000001" customHeight="1" x14ac:dyDescent="0.15">
      <c r="A42" s="217">
        <f t="shared" si="2"/>
        <v>32</v>
      </c>
      <c r="B42" s="304" t="s">
        <v>719</v>
      </c>
      <c r="C42" s="107" t="s">
        <v>2</v>
      </c>
      <c r="D42" s="102" t="s">
        <v>87</v>
      </c>
      <c r="E42" s="103" t="s">
        <v>666</v>
      </c>
      <c r="F42" s="106" t="s">
        <v>665</v>
      </c>
      <c r="G42" s="2"/>
      <c r="H42" s="173" t="str">
        <f t="shared" si="9"/>
        <v>未記入</v>
      </c>
      <c r="I42" s="173"/>
      <c r="J42" s="56">
        <f t="shared" si="0"/>
        <v>1</v>
      </c>
      <c r="K42" s="56" t="str">
        <f t="shared" si="1"/>
        <v/>
      </c>
      <c r="L42" s="56"/>
      <c r="M42" s="56"/>
      <c r="N42" s="56"/>
      <c r="O42" s="56"/>
      <c r="P42" s="56"/>
      <c r="Q42" s="56"/>
      <c r="R42" s="56"/>
      <c r="S42" s="56"/>
      <c r="T42" s="56"/>
      <c r="U42" s="40"/>
      <c r="V42" s="40"/>
      <c r="W42" s="40"/>
      <c r="X42" s="40"/>
      <c r="Y42" s="40"/>
      <c r="Z42" s="263"/>
      <c r="AA42" s="40"/>
      <c r="AB42" s="40"/>
      <c r="AC42" s="40"/>
    </row>
    <row r="43" spans="1:29" s="57" customFormat="1" ht="20.100000000000001" customHeight="1" x14ac:dyDescent="0.15">
      <c r="A43" s="217">
        <f t="shared" si="2"/>
        <v>33</v>
      </c>
      <c r="B43" s="305"/>
      <c r="C43" s="107" t="s">
        <v>3</v>
      </c>
      <c r="D43" s="102" t="s">
        <v>87</v>
      </c>
      <c r="E43" s="103" t="s">
        <v>667</v>
      </c>
      <c r="F43" s="104"/>
      <c r="G43" s="2"/>
      <c r="H43" s="173" t="str">
        <f t="shared" si="9"/>
        <v>未記入</v>
      </c>
      <c r="I43" s="173"/>
      <c r="J43" s="56">
        <f t="shared" si="0"/>
        <v>1</v>
      </c>
      <c r="K43" s="56" t="str">
        <f t="shared" si="1"/>
        <v/>
      </c>
      <c r="L43" s="56"/>
      <c r="M43" s="56"/>
      <c r="N43" s="56"/>
      <c r="O43" s="56"/>
      <c r="P43" s="56"/>
      <c r="Q43" s="56"/>
      <c r="R43" s="56"/>
      <c r="S43" s="56"/>
      <c r="T43" s="56"/>
      <c r="U43" s="40"/>
      <c r="V43" s="40"/>
      <c r="W43" s="40"/>
      <c r="X43" s="40"/>
      <c r="Y43" s="40"/>
      <c r="Z43" s="263"/>
      <c r="AA43" s="40"/>
      <c r="AB43" s="40"/>
      <c r="AC43" s="40"/>
    </row>
    <row r="44" spans="1:29" s="57" customFormat="1" ht="20.100000000000001" customHeight="1" x14ac:dyDescent="0.15">
      <c r="A44" s="217">
        <f t="shared" si="2"/>
        <v>34</v>
      </c>
      <c r="B44" s="306"/>
      <c r="C44" s="107" t="s">
        <v>720</v>
      </c>
      <c r="D44" s="102" t="s">
        <v>87</v>
      </c>
      <c r="E44" s="103" t="s">
        <v>718</v>
      </c>
      <c r="F44" s="104"/>
      <c r="G44" s="31"/>
      <c r="H44" s="173" t="str">
        <f t="shared" si="9"/>
        <v>未記入</v>
      </c>
      <c r="I44" s="173"/>
      <c r="J44" s="56">
        <f t="shared" si="0"/>
        <v>1</v>
      </c>
      <c r="K44" s="56" t="str">
        <f t="shared" si="1"/>
        <v/>
      </c>
      <c r="L44" s="56"/>
      <c r="M44" s="56"/>
      <c r="N44" s="56"/>
      <c r="O44" s="56"/>
      <c r="P44" s="56"/>
      <c r="Q44" s="56"/>
      <c r="R44" s="56"/>
      <c r="S44" s="56"/>
      <c r="T44" s="56"/>
      <c r="U44" s="40"/>
      <c r="V44" s="40"/>
      <c r="W44" s="40"/>
      <c r="X44" s="40"/>
      <c r="Y44" s="40"/>
      <c r="Z44" s="263"/>
      <c r="AA44" s="40"/>
      <c r="AB44" s="40"/>
      <c r="AC44" s="40"/>
    </row>
    <row r="45" spans="1:29" s="57" customFormat="1" ht="27" x14ac:dyDescent="0.15">
      <c r="A45" s="217">
        <f t="shared" si="2"/>
        <v>35</v>
      </c>
      <c r="B45" s="259" t="s">
        <v>7</v>
      </c>
      <c r="C45" s="101"/>
      <c r="D45" s="105"/>
      <c r="E45" s="103" t="s">
        <v>92</v>
      </c>
      <c r="F45" s="106" t="s">
        <v>679</v>
      </c>
      <c r="G45" s="2"/>
      <c r="H45" s="173" t="str">
        <f t="shared" si="9"/>
        <v>未記入</v>
      </c>
      <c r="I45" s="173"/>
      <c r="J45" s="56">
        <f t="shared" si="0"/>
        <v>1</v>
      </c>
      <c r="K45" s="56" t="str">
        <f t="shared" si="1"/>
        <v/>
      </c>
      <c r="L45" s="56"/>
      <c r="M45" s="56"/>
      <c r="N45" s="56"/>
      <c r="O45" s="56"/>
      <c r="P45" s="56"/>
      <c r="Q45" s="56"/>
      <c r="R45" s="56"/>
      <c r="S45" s="56"/>
      <c r="T45" s="56"/>
      <c r="U45" s="40"/>
      <c r="V45" s="40"/>
      <c r="W45" s="40"/>
      <c r="X45" s="40"/>
      <c r="Y45" s="40"/>
      <c r="Z45" s="263"/>
      <c r="AA45" s="40"/>
      <c r="AB45" s="40"/>
      <c r="AC45" s="40"/>
    </row>
    <row r="46" spans="1:29" s="57" customFormat="1" ht="20.100000000000001" customHeight="1" x14ac:dyDescent="0.15">
      <c r="A46" s="217">
        <f t="shared" si="2"/>
        <v>36</v>
      </c>
      <c r="B46" s="259" t="s">
        <v>637</v>
      </c>
      <c r="C46" s="101"/>
      <c r="D46" s="105"/>
      <c r="E46" s="103" t="s">
        <v>638</v>
      </c>
      <c r="F46" s="104"/>
      <c r="G46" s="2"/>
      <c r="H46" s="173" t="str">
        <f t="shared" si="9"/>
        <v>未記入</v>
      </c>
      <c r="I46" s="173"/>
      <c r="J46" s="56">
        <f t="shared" si="0"/>
        <v>1</v>
      </c>
      <c r="K46" s="56" t="str">
        <f t="shared" si="1"/>
        <v/>
      </c>
      <c r="L46" s="56"/>
      <c r="M46" s="56"/>
      <c r="N46" s="56"/>
      <c r="O46" s="56"/>
      <c r="P46" s="56"/>
      <c r="Q46" s="56"/>
      <c r="R46" s="56"/>
      <c r="S46" s="56"/>
      <c r="T46" s="56"/>
      <c r="U46" s="40"/>
      <c r="V46" s="40"/>
      <c r="W46" s="40"/>
      <c r="X46" s="40"/>
      <c r="Y46" s="40"/>
      <c r="Z46" s="263"/>
      <c r="AA46" s="40"/>
      <c r="AB46" s="40"/>
      <c r="AC46" s="40"/>
    </row>
    <row r="47" spans="1:29" s="57" customFormat="1" ht="20.100000000000001" customHeight="1" x14ac:dyDescent="0.15">
      <c r="A47" s="217">
        <f t="shared" si="2"/>
        <v>37</v>
      </c>
      <c r="B47" s="259" t="s">
        <v>21</v>
      </c>
      <c r="C47" s="101"/>
      <c r="D47" s="105"/>
      <c r="E47" s="103" t="s">
        <v>89</v>
      </c>
      <c r="F47" s="106" t="s">
        <v>680</v>
      </c>
      <c r="G47" s="32"/>
      <c r="H47" s="173" t="str">
        <f t="shared" si="9"/>
        <v>未記入</v>
      </c>
      <c r="I47" s="173"/>
      <c r="J47" s="56">
        <f t="shared" si="0"/>
        <v>1</v>
      </c>
      <c r="K47" s="56" t="str">
        <f t="shared" si="1"/>
        <v/>
      </c>
      <c r="L47" s="56"/>
      <c r="M47" s="56"/>
      <c r="N47" s="56"/>
      <c r="O47" s="56"/>
      <c r="P47" s="56"/>
      <c r="Q47" s="56"/>
      <c r="R47" s="56"/>
      <c r="S47" s="56"/>
      <c r="T47" s="56"/>
      <c r="U47" s="40"/>
      <c r="V47" s="40"/>
      <c r="W47" s="40"/>
      <c r="X47" s="40"/>
      <c r="Y47" s="40"/>
      <c r="Z47" s="263"/>
      <c r="AA47" s="40"/>
      <c r="AB47" s="40"/>
      <c r="AC47" s="40"/>
    </row>
    <row r="48" spans="1:29" s="57" customFormat="1" ht="20.100000000000001" customHeight="1" thickBot="1" x14ac:dyDescent="0.2">
      <c r="A48" s="217">
        <f t="shared" si="2"/>
        <v>38</v>
      </c>
      <c r="B48" s="108" t="s">
        <v>22</v>
      </c>
      <c r="C48" s="109"/>
      <c r="D48" s="110" t="s">
        <v>87</v>
      </c>
      <c r="E48" s="111" t="s">
        <v>32</v>
      </c>
      <c r="F48" s="112" t="s">
        <v>680</v>
      </c>
      <c r="G48" s="33"/>
      <c r="H48" s="173" t="str">
        <f t="shared" si="9"/>
        <v>未記入</v>
      </c>
      <c r="I48" s="173"/>
      <c r="J48" s="56">
        <f t="shared" si="0"/>
        <v>1</v>
      </c>
      <c r="K48" s="56" t="str">
        <f t="shared" si="1"/>
        <v/>
      </c>
      <c r="L48" s="56"/>
      <c r="M48" s="56"/>
      <c r="N48" s="56"/>
      <c r="O48" s="56"/>
      <c r="P48" s="56"/>
      <c r="Q48" s="56"/>
      <c r="R48" s="56"/>
      <c r="S48" s="56"/>
      <c r="T48" s="56"/>
      <c r="U48" s="40"/>
      <c r="V48" s="40"/>
      <c r="W48" s="40"/>
      <c r="X48" s="40"/>
      <c r="Y48" s="40"/>
      <c r="Z48" s="263"/>
      <c r="AA48" s="40"/>
      <c r="AB48" s="40"/>
      <c r="AC48" s="40"/>
    </row>
    <row r="49" spans="1:13" ht="39.950000000000003" customHeight="1" thickBot="1" x14ac:dyDescent="0.2">
      <c r="A49" s="216">
        <v>0</v>
      </c>
      <c r="B49" s="113" t="s">
        <v>90</v>
      </c>
      <c r="C49" s="114"/>
      <c r="D49" s="114"/>
      <c r="E49" s="42"/>
      <c r="F49" s="43"/>
      <c r="G49" s="41"/>
      <c r="H49" s="44"/>
      <c r="I49" s="44"/>
      <c r="J49" s="45"/>
      <c r="K49" s="45"/>
      <c r="L49" s="45"/>
      <c r="M49" s="45"/>
    </row>
    <row r="50" spans="1:13" ht="20.100000000000001" customHeight="1" thickBot="1" x14ac:dyDescent="0.2">
      <c r="A50" s="218">
        <v>0</v>
      </c>
      <c r="B50" s="296" t="s">
        <v>11</v>
      </c>
      <c r="C50" s="297"/>
      <c r="D50" s="256" t="s">
        <v>37</v>
      </c>
      <c r="E50" s="53" t="s">
        <v>28</v>
      </c>
      <c r="F50" s="53" t="s">
        <v>668</v>
      </c>
      <c r="G50" s="55" t="s">
        <v>29</v>
      </c>
      <c r="H50" s="44"/>
      <c r="I50" s="44"/>
      <c r="J50" s="45"/>
      <c r="K50" s="45"/>
      <c r="L50" s="45"/>
      <c r="M50" s="45"/>
    </row>
    <row r="51" spans="1:13" ht="31.5" customHeight="1" x14ac:dyDescent="0.15">
      <c r="A51" s="221">
        <f>A48+1</f>
        <v>39</v>
      </c>
      <c r="B51" s="310" t="s">
        <v>38</v>
      </c>
      <c r="C51" s="115" t="s">
        <v>10</v>
      </c>
      <c r="D51" s="116" t="s">
        <v>103</v>
      </c>
      <c r="E51" s="59" t="s">
        <v>756</v>
      </c>
      <c r="F51" s="117" t="s">
        <v>665</v>
      </c>
      <c r="G51" s="14"/>
      <c r="H51" s="173" t="str">
        <f t="shared" ref="H51:H52" si="10">IF(G51="","未記入","")</f>
        <v>未記入</v>
      </c>
      <c r="I51" s="173" t="str">
        <f>IF(IFERROR(VLOOKUP(G51,※編集不可※!A1:A47,1,FALSE),0)=0,"入力異常","")</f>
        <v>入力異常</v>
      </c>
      <c r="J51" s="56">
        <f t="shared" ref="J51:J52" si="11">IF(H51&lt;&gt;"",1,"")</f>
        <v>1</v>
      </c>
      <c r="K51" s="56">
        <f t="shared" ref="K51:K63" si="12">IF(I51="入力異常",1,"")</f>
        <v>1</v>
      </c>
      <c r="L51" s="45"/>
      <c r="M51" s="45"/>
    </row>
    <row r="52" spans="1:13" ht="20.100000000000001" customHeight="1" x14ac:dyDescent="0.15">
      <c r="A52" s="221">
        <f>A51+1</f>
        <v>40</v>
      </c>
      <c r="B52" s="311"/>
      <c r="C52" s="118" t="s">
        <v>15</v>
      </c>
      <c r="D52" s="119"/>
      <c r="E52" s="103" t="s">
        <v>20</v>
      </c>
      <c r="F52" s="120"/>
      <c r="G52" s="14"/>
      <c r="H52" s="173" t="str">
        <f t="shared" si="10"/>
        <v>未記入</v>
      </c>
      <c r="I52" s="173"/>
      <c r="J52" s="56">
        <f t="shared" si="11"/>
        <v>1</v>
      </c>
      <c r="K52" s="56" t="str">
        <f t="shared" si="12"/>
        <v/>
      </c>
      <c r="L52" s="45"/>
      <c r="M52" s="45"/>
    </row>
    <row r="53" spans="1:13" ht="48.75" customHeight="1" x14ac:dyDescent="0.15">
      <c r="A53" s="221">
        <f t="shared" ref="A53:A63" si="13">A52+1</f>
        <v>41</v>
      </c>
      <c r="B53" s="121" t="s">
        <v>95</v>
      </c>
      <c r="C53" s="122"/>
      <c r="D53" s="123"/>
      <c r="E53" s="103" t="s">
        <v>777</v>
      </c>
      <c r="F53" s="124" t="s">
        <v>716</v>
      </c>
      <c r="G53" s="268"/>
      <c r="H53" s="174">
        <f>LEN(G53)</f>
        <v>0</v>
      </c>
      <c r="I53" s="224" t="str">
        <f>IF(H53&gt;100,"入力異常","")</f>
        <v/>
      </c>
      <c r="J53" s="45">
        <f>IF(H53=0,1,"")</f>
        <v>1</v>
      </c>
      <c r="K53" s="56" t="str">
        <f t="shared" si="12"/>
        <v/>
      </c>
      <c r="L53" s="45"/>
      <c r="M53" s="45"/>
    </row>
    <row r="54" spans="1:13" ht="86.45" customHeight="1" x14ac:dyDescent="0.15">
      <c r="A54" s="221">
        <f t="shared" si="13"/>
        <v>42</v>
      </c>
      <c r="B54" s="125" t="s">
        <v>787</v>
      </c>
      <c r="C54" s="126"/>
      <c r="D54" s="281"/>
      <c r="E54" s="61" t="s">
        <v>730</v>
      </c>
      <c r="F54" s="127" t="s">
        <v>806</v>
      </c>
      <c r="G54" s="269"/>
      <c r="H54" s="174">
        <f>LEN(G54)</f>
        <v>0</v>
      </c>
      <c r="I54" s="224"/>
      <c r="J54" s="45">
        <f>IF(H54=0,1,"")</f>
        <v>1</v>
      </c>
      <c r="K54" s="56"/>
      <c r="L54" s="45"/>
      <c r="M54" s="45"/>
    </row>
    <row r="55" spans="1:13" ht="28.5" customHeight="1" thickBot="1" x14ac:dyDescent="0.2">
      <c r="A55" s="221">
        <f t="shared" si="13"/>
        <v>43</v>
      </c>
      <c r="B55" s="285" t="s">
        <v>788</v>
      </c>
      <c r="C55" s="282"/>
      <c r="D55" s="283"/>
      <c r="E55" s="111" t="s">
        <v>789</v>
      </c>
      <c r="F55" s="141" t="s">
        <v>665</v>
      </c>
      <c r="G55" s="284"/>
      <c r="H55" s="173" t="str">
        <f t="shared" ref="H55" si="14">IF(G55="","未記入","")</f>
        <v>未記入</v>
      </c>
      <c r="I55" s="224" t="str">
        <f>IF(OR(G55="",G55="公表してもよい",G55="公表は不可"),"","入力異常")</f>
        <v/>
      </c>
      <c r="J55" s="56">
        <f t="shared" ref="J55" si="15">IF(H55&lt;&gt;"",1,"")</f>
        <v>1</v>
      </c>
      <c r="K55" s="56" t="str">
        <f t="shared" ref="K55" si="16">IF(I55="入力異常",1,"")</f>
        <v/>
      </c>
      <c r="L55" s="45"/>
      <c r="M55" s="45"/>
    </row>
    <row r="56" spans="1:13" ht="24.95" customHeight="1" x14ac:dyDescent="0.15">
      <c r="A56" s="221">
        <f t="shared" si="13"/>
        <v>44</v>
      </c>
      <c r="B56" s="298" t="s">
        <v>647</v>
      </c>
      <c r="C56" s="128" t="s">
        <v>644</v>
      </c>
      <c r="D56" s="129" t="s">
        <v>643</v>
      </c>
      <c r="E56" s="65" t="s">
        <v>721</v>
      </c>
      <c r="F56" s="130" t="s">
        <v>665</v>
      </c>
      <c r="G56" s="15"/>
      <c r="H56" s="175" t="str">
        <f>IF(COUNTIF(G56:G59,"○")=0,"最低１つは選択","")</f>
        <v>最低１つは選択</v>
      </c>
      <c r="I56" s="175" t="str">
        <f>IF(OR(G56="○",G56="　",G56=""),"","入力異常")</f>
        <v/>
      </c>
      <c r="J56" s="56">
        <f t="shared" ref="J56:J59" si="17">IF(H56&lt;&gt;"",1,"")</f>
        <v>1</v>
      </c>
      <c r="K56" s="56" t="str">
        <f t="shared" si="12"/>
        <v/>
      </c>
      <c r="L56" s="45"/>
      <c r="M56" s="45"/>
    </row>
    <row r="57" spans="1:13" ht="24.95" customHeight="1" x14ac:dyDescent="0.15">
      <c r="A57" s="221">
        <f t="shared" si="13"/>
        <v>45</v>
      </c>
      <c r="B57" s="316"/>
      <c r="C57" s="131" t="s">
        <v>645</v>
      </c>
      <c r="D57" s="132" t="s">
        <v>643</v>
      </c>
      <c r="E57" s="69" t="s">
        <v>721</v>
      </c>
      <c r="F57" s="133" t="s">
        <v>665</v>
      </c>
      <c r="G57" s="16"/>
      <c r="H57" s="175" t="str">
        <f>IF(COUNTIF(G56:G59,"○")=0,"最低１つは選択","")</f>
        <v>最低１つは選択</v>
      </c>
      <c r="I57" s="175" t="str">
        <f t="shared" ref="I57:I59" si="18">IF(OR(G57="○",G57="　",G57=""),"","入力異常")</f>
        <v/>
      </c>
      <c r="J57" s="56">
        <f t="shared" si="17"/>
        <v>1</v>
      </c>
      <c r="K57" s="56" t="str">
        <f t="shared" si="12"/>
        <v/>
      </c>
      <c r="L57" s="45"/>
      <c r="M57" s="45"/>
    </row>
    <row r="58" spans="1:13" ht="24.95" customHeight="1" x14ac:dyDescent="0.15">
      <c r="A58" s="221">
        <f t="shared" si="13"/>
        <v>46</v>
      </c>
      <c r="B58" s="316"/>
      <c r="C58" s="131" t="s">
        <v>646</v>
      </c>
      <c r="D58" s="132" t="s">
        <v>643</v>
      </c>
      <c r="E58" s="69" t="s">
        <v>721</v>
      </c>
      <c r="F58" s="133" t="s">
        <v>665</v>
      </c>
      <c r="G58" s="16"/>
      <c r="H58" s="175" t="str">
        <f>IF(COUNTIF(G56:G59,"○")=0,"最低１つは選択","")</f>
        <v>最低１つは選択</v>
      </c>
      <c r="I58" s="175" t="str">
        <f t="shared" si="18"/>
        <v/>
      </c>
      <c r="J58" s="56">
        <f t="shared" si="17"/>
        <v>1</v>
      </c>
      <c r="K58" s="56" t="str">
        <f t="shared" si="12"/>
        <v/>
      </c>
      <c r="L58" s="45"/>
      <c r="M58" s="45"/>
    </row>
    <row r="59" spans="1:13" ht="24.95" customHeight="1" thickBot="1" x14ac:dyDescent="0.2">
      <c r="A59" s="221">
        <f t="shared" si="13"/>
        <v>47</v>
      </c>
      <c r="B59" s="317"/>
      <c r="C59" s="134" t="s">
        <v>815</v>
      </c>
      <c r="D59" s="135" t="s">
        <v>643</v>
      </c>
      <c r="E59" s="73" t="s">
        <v>721</v>
      </c>
      <c r="F59" s="136" t="s">
        <v>665</v>
      </c>
      <c r="G59" s="17"/>
      <c r="H59" s="175" t="str">
        <f>IF(COUNTIF(G56:G59,"○")=0,"最低１つは選択","")</f>
        <v>最低１つは選択</v>
      </c>
      <c r="I59" s="175" t="str">
        <f t="shared" si="18"/>
        <v/>
      </c>
      <c r="J59" s="56">
        <f t="shared" si="17"/>
        <v>1</v>
      </c>
      <c r="K59" s="56" t="str">
        <f t="shared" si="12"/>
        <v/>
      </c>
      <c r="L59" s="45"/>
      <c r="M59" s="45"/>
    </row>
    <row r="60" spans="1:13" ht="180" customHeight="1" x14ac:dyDescent="0.15">
      <c r="A60" s="221">
        <f t="shared" si="13"/>
        <v>48</v>
      </c>
      <c r="B60" s="333" t="s">
        <v>96</v>
      </c>
      <c r="C60" s="334"/>
      <c r="D60" s="137"/>
      <c r="E60" s="138" t="s">
        <v>102</v>
      </c>
      <c r="F60" s="117" t="s">
        <v>717</v>
      </c>
      <c r="G60" s="18"/>
      <c r="H60" s="174">
        <f>LEN(G60)</f>
        <v>0</v>
      </c>
      <c r="I60" s="224" t="str">
        <f>IF(H60&gt;600,"入力異常","")</f>
        <v/>
      </c>
      <c r="J60" s="45">
        <f>IF(H60=0,1,"")</f>
        <v>1</v>
      </c>
      <c r="K60" s="56" t="str">
        <f t="shared" si="12"/>
        <v/>
      </c>
      <c r="L60" s="45"/>
      <c r="M60" s="45"/>
    </row>
    <row r="61" spans="1:13" ht="180" customHeight="1" x14ac:dyDescent="0.15">
      <c r="A61" s="221">
        <f t="shared" si="13"/>
        <v>49</v>
      </c>
      <c r="B61" s="318" t="s">
        <v>740</v>
      </c>
      <c r="C61" s="319"/>
      <c r="D61" s="139"/>
      <c r="E61" s="140" t="s">
        <v>809</v>
      </c>
      <c r="F61" s="117" t="s">
        <v>717</v>
      </c>
      <c r="G61" s="19"/>
      <c r="H61" s="174">
        <f>LEN(G61)</f>
        <v>0</v>
      </c>
      <c r="I61" s="224" t="str">
        <f>IF(H61&gt;600,"入力異常","")</f>
        <v/>
      </c>
      <c r="J61" s="45">
        <f>IF(H61=0,1,"")</f>
        <v>1</v>
      </c>
      <c r="K61" s="56" t="str">
        <f t="shared" si="12"/>
        <v/>
      </c>
      <c r="L61" s="45"/>
      <c r="M61" s="45"/>
    </row>
    <row r="62" spans="1:13" ht="180" customHeight="1" x14ac:dyDescent="0.15">
      <c r="A62" s="221">
        <f t="shared" si="13"/>
        <v>50</v>
      </c>
      <c r="B62" s="331" t="s">
        <v>97</v>
      </c>
      <c r="C62" s="207" t="s">
        <v>727</v>
      </c>
      <c r="D62" s="209"/>
      <c r="E62" s="210" t="s">
        <v>104</v>
      </c>
      <c r="F62" s="211" t="s">
        <v>717</v>
      </c>
      <c r="G62" s="212"/>
      <c r="H62" s="174">
        <f>LEN(G62)</f>
        <v>0</v>
      </c>
      <c r="I62" s="224" t="str">
        <f>IF(H62&gt;600,"入力異常","")</f>
        <v/>
      </c>
      <c r="J62" s="45">
        <f>IF(H62=0,1,"")</f>
        <v>1</v>
      </c>
      <c r="K62" s="56" t="str">
        <f t="shared" si="12"/>
        <v/>
      </c>
      <c r="L62" s="45"/>
      <c r="M62" s="45"/>
    </row>
    <row r="63" spans="1:13" ht="180" customHeight="1" thickBot="1" x14ac:dyDescent="0.2">
      <c r="A63" s="221">
        <f t="shared" si="13"/>
        <v>51</v>
      </c>
      <c r="B63" s="332"/>
      <c r="C63" s="208" t="s">
        <v>728</v>
      </c>
      <c r="D63" s="213"/>
      <c r="E63" s="155" t="s">
        <v>105</v>
      </c>
      <c r="F63" s="136" t="s">
        <v>717</v>
      </c>
      <c r="G63" s="214"/>
      <c r="H63" s="174">
        <f>LEN(G63)</f>
        <v>0</v>
      </c>
      <c r="I63" s="224" t="str">
        <f>IF(H63&gt;600,"入力異常","")</f>
        <v/>
      </c>
      <c r="J63" s="45">
        <f>IF(H63=0,1,"")</f>
        <v>1</v>
      </c>
      <c r="K63" s="56" t="str">
        <f t="shared" si="12"/>
        <v/>
      </c>
      <c r="L63" s="45"/>
      <c r="M63" s="45"/>
    </row>
    <row r="64" spans="1:13" ht="39.950000000000003" customHeight="1" x14ac:dyDescent="0.15">
      <c r="A64" s="216">
        <v>0</v>
      </c>
      <c r="B64" s="52" t="s">
        <v>790</v>
      </c>
      <c r="C64" s="114"/>
      <c r="D64" s="114"/>
      <c r="E64" s="42"/>
      <c r="F64" s="43"/>
      <c r="G64" s="41"/>
      <c r="H64" s="44"/>
      <c r="I64" s="44"/>
      <c r="M64" s="45"/>
    </row>
    <row r="65" spans="1:13" ht="14.25" thickBot="1" x14ac:dyDescent="0.2">
      <c r="A65" s="215">
        <v>0</v>
      </c>
      <c r="B65" s="142" t="s">
        <v>791</v>
      </c>
      <c r="C65" s="143"/>
      <c r="D65" s="143"/>
      <c r="E65" s="42"/>
      <c r="F65" s="43"/>
      <c r="G65" s="41"/>
      <c r="H65" s="44"/>
      <c r="I65" s="44"/>
      <c r="M65" s="45"/>
    </row>
    <row r="66" spans="1:13" ht="20.100000000000001" customHeight="1" thickBot="1" x14ac:dyDescent="0.2">
      <c r="A66" s="215">
        <v>0</v>
      </c>
      <c r="B66" s="296" t="s">
        <v>11</v>
      </c>
      <c r="C66" s="297"/>
      <c r="D66" s="256" t="s">
        <v>37</v>
      </c>
      <c r="E66" s="53" t="s">
        <v>28</v>
      </c>
      <c r="F66" s="54" t="s">
        <v>668</v>
      </c>
      <c r="G66" s="55" t="s">
        <v>29</v>
      </c>
      <c r="H66" s="44"/>
      <c r="I66" s="44"/>
      <c r="M66" s="45"/>
    </row>
    <row r="67" spans="1:13" ht="42" customHeight="1" x14ac:dyDescent="0.15">
      <c r="A67" s="222">
        <f>A63+1</f>
        <v>52</v>
      </c>
      <c r="B67" s="144" t="s">
        <v>793</v>
      </c>
      <c r="C67" s="145"/>
      <c r="D67" s="146"/>
      <c r="E67" s="65" t="s">
        <v>810</v>
      </c>
      <c r="F67" s="147"/>
      <c r="G67" s="203"/>
      <c r="H67" s="44"/>
      <c r="I67" s="44"/>
      <c r="K67" s="56"/>
      <c r="M67" s="45"/>
    </row>
    <row r="68" spans="1:13" ht="42" customHeight="1" x14ac:dyDescent="0.15">
      <c r="A68" s="222">
        <f>A67+1</f>
        <v>53</v>
      </c>
      <c r="B68" s="148" t="s">
        <v>795</v>
      </c>
      <c r="C68" s="149"/>
      <c r="D68" s="150"/>
      <c r="E68" s="69" t="s">
        <v>811</v>
      </c>
      <c r="F68" s="151"/>
      <c r="G68" s="270"/>
      <c r="H68" s="44"/>
      <c r="I68" s="44"/>
      <c r="K68" s="56"/>
      <c r="M68" s="45"/>
    </row>
    <row r="69" spans="1:13" ht="42" customHeight="1" x14ac:dyDescent="0.15">
      <c r="A69" s="222">
        <f t="shared" ref="A69:A71" si="19">A68+1</f>
        <v>54</v>
      </c>
      <c r="B69" s="148" t="s">
        <v>796</v>
      </c>
      <c r="C69" s="149"/>
      <c r="D69" s="150"/>
      <c r="E69" s="69" t="s">
        <v>812</v>
      </c>
      <c r="F69" s="151"/>
      <c r="G69" s="204"/>
      <c r="H69" s="44"/>
      <c r="I69" s="44"/>
      <c r="K69" s="56"/>
      <c r="M69" s="45"/>
    </row>
    <row r="70" spans="1:13" ht="42" customHeight="1" x14ac:dyDescent="0.15">
      <c r="A70" s="222">
        <f t="shared" si="19"/>
        <v>55</v>
      </c>
      <c r="B70" s="148" t="s">
        <v>797</v>
      </c>
      <c r="C70" s="149"/>
      <c r="D70" s="150"/>
      <c r="E70" s="69" t="s">
        <v>811</v>
      </c>
      <c r="F70" s="151"/>
      <c r="G70" s="205"/>
      <c r="H70" s="44"/>
      <c r="I70" s="44"/>
      <c r="K70" s="56"/>
      <c r="M70" s="45"/>
    </row>
    <row r="71" spans="1:13" ht="42" customHeight="1" thickBot="1" x14ac:dyDescent="0.2">
      <c r="A71" s="222">
        <f t="shared" si="19"/>
        <v>56</v>
      </c>
      <c r="B71" s="152" t="s">
        <v>794</v>
      </c>
      <c r="C71" s="153"/>
      <c r="D71" s="154"/>
      <c r="E71" s="73" t="s">
        <v>813</v>
      </c>
      <c r="F71" s="156"/>
      <c r="G71" s="206"/>
      <c r="H71" s="44"/>
      <c r="I71" s="44"/>
      <c r="K71" s="56"/>
      <c r="M71" s="45"/>
    </row>
    <row r="72" spans="1:13" ht="42" customHeight="1" thickBot="1" x14ac:dyDescent="0.2">
      <c r="A72" s="222">
        <v>0</v>
      </c>
      <c r="B72" s="157" t="s">
        <v>799</v>
      </c>
      <c r="C72" s="158"/>
      <c r="D72" s="159"/>
      <c r="E72" s="160"/>
      <c r="F72" s="161"/>
      <c r="G72" s="255"/>
      <c r="H72" s="44"/>
      <c r="I72" s="44"/>
      <c r="M72" s="45"/>
    </row>
    <row r="73" spans="1:13" ht="20.100000000000001" customHeight="1" thickBot="1" x14ac:dyDescent="0.2">
      <c r="A73" s="215">
        <v>0</v>
      </c>
      <c r="B73" s="320" t="s">
        <v>11</v>
      </c>
      <c r="C73" s="321"/>
      <c r="D73" s="321"/>
      <c r="E73" s="322"/>
      <c r="F73" s="257" t="s">
        <v>668</v>
      </c>
      <c r="G73" s="55" t="s">
        <v>29</v>
      </c>
      <c r="H73" s="44"/>
      <c r="I73" s="44"/>
      <c r="M73" s="45"/>
    </row>
    <row r="74" spans="1:13" ht="90" customHeight="1" x14ac:dyDescent="0.15">
      <c r="A74" s="222">
        <f>A71+1</f>
        <v>57</v>
      </c>
      <c r="B74" s="333" t="s">
        <v>800</v>
      </c>
      <c r="C74" s="334"/>
      <c r="D74" s="137"/>
      <c r="E74" s="59" t="str">
        <f>IF(AND(G16&lt;G17,G17&lt;G18),"売上高が２期連続減少のため、その背景や理由があれば記載してください","売上高が２期連続減少ではないので、当欄への記載は不要です")</f>
        <v>売上高が２期連続減少ではないので、当欄への記載は不要です</v>
      </c>
      <c r="F74" s="117" t="str">
        <f>IF(H74="記入不要","記載は不要です","300文字以内で記載")</f>
        <v>記載は不要です</v>
      </c>
      <c r="G74" s="18"/>
      <c r="H74" s="224" t="str">
        <f>IF(AND(G16&lt;G17,G17&lt;G18,G74=""),"未記入",IF(AND(G16&lt;G17,G17&lt;G18),LEN(G74),"記入不要"))</f>
        <v>記入不要</v>
      </c>
      <c r="I74" s="224" t="str">
        <f>IF(LEN(G74)&gt;300,"入力異常","")</f>
        <v/>
      </c>
      <c r="J74" s="45" t="str">
        <f>IF(H74="未記入",1,"")</f>
        <v/>
      </c>
      <c r="K74" s="56" t="str">
        <f t="shared" ref="K74" si="20">IF(I74="入力異常",1,"")</f>
        <v/>
      </c>
      <c r="M74" s="45"/>
    </row>
    <row r="75" spans="1:13" ht="90" customHeight="1" thickBot="1" x14ac:dyDescent="0.2">
      <c r="A75" s="222">
        <f>A74+1</f>
        <v>58</v>
      </c>
      <c r="B75" s="335" t="s">
        <v>801</v>
      </c>
      <c r="C75" s="336"/>
      <c r="D75" s="225"/>
      <c r="E75" s="111" t="str">
        <f>IF(AND(G13&lt;G14,G14&lt;G15),"従業員数が２期連続減少のため、その背景や理由があれば記載してください","従業員数が２期連続減少ではないので、当欄への記載は不要です")</f>
        <v>従業員数が２期連続減少ではないので、当欄への記載は不要です</v>
      </c>
      <c r="F75" s="141" t="str">
        <f>IF(H75="記入不要","記載は不要です","300文字以内で記載")</f>
        <v>記載は不要です</v>
      </c>
      <c r="G75" s="226"/>
      <c r="H75" s="224" t="str">
        <f>IF(AND(G13&lt;G14,G14&lt;G15,G75=""),"未記入",IF(AND(G13&lt;G14,G14&lt;G15),LEN(G75),"記入不要"))</f>
        <v>記入不要</v>
      </c>
      <c r="I75" s="224" t="str">
        <f>IF(LEN(G75)&gt;300,"入力異常","")</f>
        <v/>
      </c>
      <c r="J75" s="45" t="str">
        <f>IF(H75="未記入",1,"")</f>
        <v/>
      </c>
      <c r="K75" s="56" t="str">
        <f t="shared" ref="K75" si="21">IF(I75="入力異常",1,"")</f>
        <v/>
      </c>
      <c r="M75" s="45"/>
    </row>
    <row r="76" spans="1:13" ht="39.950000000000003" customHeight="1" thickBot="1" x14ac:dyDescent="0.2">
      <c r="A76" s="216">
        <v>0</v>
      </c>
      <c r="B76" s="157" t="s">
        <v>735</v>
      </c>
      <c r="C76" s="158"/>
      <c r="D76" s="159"/>
      <c r="E76" s="160"/>
      <c r="F76" s="161"/>
      <c r="G76" s="255"/>
      <c r="H76" s="44"/>
      <c r="I76" s="44"/>
      <c r="M76" s="45"/>
    </row>
    <row r="77" spans="1:13" ht="20.100000000000001" customHeight="1" thickBot="1" x14ac:dyDescent="0.2">
      <c r="A77" s="215">
        <v>0</v>
      </c>
      <c r="B77" s="320" t="s">
        <v>11</v>
      </c>
      <c r="C77" s="321"/>
      <c r="D77" s="321"/>
      <c r="E77" s="322"/>
      <c r="F77" s="257" t="s">
        <v>668</v>
      </c>
      <c r="G77" s="55" t="s">
        <v>29</v>
      </c>
      <c r="H77" s="44"/>
      <c r="I77" s="44"/>
      <c r="M77" s="45"/>
    </row>
    <row r="78" spans="1:13" ht="20.100000000000001" customHeight="1" x14ac:dyDescent="0.15">
      <c r="A78" s="215">
        <v>0</v>
      </c>
      <c r="B78" s="323" t="s">
        <v>670</v>
      </c>
      <c r="C78" s="324"/>
      <c r="D78" s="325"/>
      <c r="E78" s="326"/>
      <c r="F78" s="162" t="s">
        <v>673</v>
      </c>
      <c r="G78" s="200" t="str">
        <f>IF(G22&lt;G23,"【要件不適合】 債務超過","")</f>
        <v/>
      </c>
      <c r="H78" s="44" t="str">
        <f>IF(G78="","",1)</f>
        <v/>
      </c>
      <c r="I78" s="44"/>
      <c r="M78" s="45"/>
    </row>
    <row r="79" spans="1:13" ht="20.100000000000001" customHeight="1" x14ac:dyDescent="0.15">
      <c r="A79" s="215">
        <v>0</v>
      </c>
      <c r="B79" s="292" t="s">
        <v>807</v>
      </c>
      <c r="C79" s="293"/>
      <c r="D79" s="294"/>
      <c r="E79" s="295"/>
      <c r="F79" s="162" t="s">
        <v>808</v>
      </c>
      <c r="G79" s="200" t="str">
        <f>IF(G12&gt;=1000,"【要件不適合】 資本金10億円以上","")</f>
        <v/>
      </c>
      <c r="H79" s="44" t="str">
        <f>IF(G79="","",1)</f>
        <v/>
      </c>
      <c r="I79" s="44"/>
      <c r="M79" s="45"/>
    </row>
    <row r="80" spans="1:13" ht="20.100000000000001" customHeight="1" x14ac:dyDescent="0.15">
      <c r="A80" s="215">
        <v>0</v>
      </c>
      <c r="B80" s="327" t="s">
        <v>669</v>
      </c>
      <c r="C80" s="328"/>
      <c r="D80" s="329"/>
      <c r="E80" s="330"/>
      <c r="F80" s="163" t="s">
        <v>673</v>
      </c>
      <c r="G80" s="201" t="str">
        <f>IF(G21&gt;=100000,"【要件不適合】 年間売上高1000億円以上","")</f>
        <v/>
      </c>
      <c r="H80" s="44" t="str">
        <f t="shared" ref="H80:H83" si="22">IF(G80="","",1)</f>
        <v/>
      </c>
      <c r="I80" s="44"/>
      <c r="M80" s="45"/>
    </row>
    <row r="81" spans="1:19" ht="20.100000000000001" customHeight="1" x14ac:dyDescent="0.15">
      <c r="A81" s="215">
        <v>0</v>
      </c>
      <c r="B81" s="327" t="s">
        <v>671</v>
      </c>
      <c r="C81" s="328"/>
      <c r="D81" s="329"/>
      <c r="E81" s="330"/>
      <c r="F81" s="163" t="s">
        <v>673</v>
      </c>
      <c r="G81" s="201" t="str">
        <f>IF(G29="東証一部に上場している","【要件不適合】 東証一部上場企業","")</f>
        <v/>
      </c>
      <c r="H81" s="44" t="str">
        <f t="shared" si="22"/>
        <v/>
      </c>
      <c r="I81" s="44"/>
      <c r="M81" s="45"/>
    </row>
    <row r="82" spans="1:19" ht="20.100000000000001" customHeight="1" x14ac:dyDescent="0.15">
      <c r="A82" s="215">
        <v>0</v>
      </c>
      <c r="B82" s="259" t="s">
        <v>798</v>
      </c>
      <c r="C82" s="260"/>
      <c r="D82" s="261"/>
      <c r="E82" s="262"/>
      <c r="F82" s="163" t="s">
        <v>673</v>
      </c>
      <c r="G82" s="201" t="str">
        <f>IF(G37&lt;&gt;"該当せず","【要件不適合】親会社が大企業に該当","")</f>
        <v/>
      </c>
      <c r="H82" s="44" t="str">
        <f t="shared" si="22"/>
        <v/>
      </c>
      <c r="I82" s="44"/>
      <c r="M82" s="45"/>
    </row>
    <row r="83" spans="1:19" ht="20.100000000000001" customHeight="1" x14ac:dyDescent="0.15">
      <c r="A83" s="215">
        <v>0</v>
      </c>
      <c r="B83" s="259" t="s">
        <v>734</v>
      </c>
      <c r="C83" s="260"/>
      <c r="D83" s="261"/>
      <c r="E83" s="262"/>
      <c r="F83" s="163" t="s">
        <v>673</v>
      </c>
      <c r="G83" s="201" t="str">
        <f>IF(SUM(J12:J24)&gt;0,"【要件不適合】決算情報が不足しています","")</f>
        <v>【要件不適合】決算情報が不足しています</v>
      </c>
      <c r="H83" s="44">
        <f t="shared" si="22"/>
        <v>1</v>
      </c>
      <c r="I83" s="44"/>
      <c r="M83" s="45"/>
    </row>
    <row r="84" spans="1:19" ht="20.100000000000001" customHeight="1" x14ac:dyDescent="0.15">
      <c r="A84" s="215">
        <v>0</v>
      </c>
      <c r="B84" s="337" t="s">
        <v>672</v>
      </c>
      <c r="C84" s="338"/>
      <c r="D84" s="339"/>
      <c r="E84" s="340"/>
      <c r="F84" s="163" t="s">
        <v>673</v>
      </c>
      <c r="G84" s="201" t="str">
        <f>IF(G29="基準に従って作成していない","【要件不適合】 決算書類の作成が基準に従っていない","")</f>
        <v/>
      </c>
      <c r="H84" s="44" t="str">
        <f t="shared" ref="H84:H85" si="23">IF(G84="","",1)</f>
        <v/>
      </c>
      <c r="I84" s="44"/>
      <c r="M84" s="45"/>
    </row>
    <row r="85" spans="1:19" ht="20.100000000000001" customHeight="1" x14ac:dyDescent="0.15">
      <c r="A85" s="215">
        <v>0</v>
      </c>
      <c r="B85" s="290" t="s">
        <v>804</v>
      </c>
      <c r="C85" s="286"/>
      <c r="D85" s="287"/>
      <c r="E85" s="288"/>
      <c r="F85" s="163" t="s">
        <v>673</v>
      </c>
      <c r="G85" s="289" t="str">
        <f>IF(OR(G31="確認していない",G31=""),"【要件不適合】 誓約書に反していないことの確認がなされていない","")</f>
        <v>【要件不適合】 誓約書に反していないことの確認がなされていない</v>
      </c>
      <c r="H85" s="44">
        <f t="shared" si="23"/>
        <v>1</v>
      </c>
      <c r="I85" s="44"/>
      <c r="M85" s="45"/>
    </row>
    <row r="86" spans="1:19" ht="20.100000000000001" customHeight="1" thickBot="1" x14ac:dyDescent="0.2">
      <c r="A86" s="215">
        <v>0</v>
      </c>
      <c r="B86" s="312" t="s">
        <v>805</v>
      </c>
      <c r="C86" s="313"/>
      <c r="D86" s="314"/>
      <c r="E86" s="315"/>
      <c r="F86" s="164" t="s">
        <v>673</v>
      </c>
      <c r="G86" s="202" t="str">
        <f>C2</f>
        <v>記入漏れあり</v>
      </c>
      <c r="H86" s="44"/>
      <c r="I86" s="44"/>
      <c r="M86" s="45"/>
    </row>
    <row r="87" spans="1:19" s="165" customFormat="1" ht="39.950000000000003" customHeight="1" thickBot="1" x14ac:dyDescent="0.2">
      <c r="A87" s="219">
        <v>0</v>
      </c>
      <c r="B87" s="157" t="s">
        <v>736</v>
      </c>
      <c r="C87" s="143"/>
      <c r="D87" s="143"/>
      <c r="E87" s="166"/>
      <c r="F87" s="167"/>
      <c r="G87" s="56"/>
      <c r="H87" s="44"/>
      <c r="I87" s="44"/>
    </row>
    <row r="88" spans="1:19" s="165" customFormat="1" ht="20.100000000000001" customHeight="1" thickBot="1" x14ac:dyDescent="0.2">
      <c r="A88" s="220">
        <v>0</v>
      </c>
      <c r="B88" s="296" t="s">
        <v>11</v>
      </c>
      <c r="C88" s="297"/>
      <c r="D88" s="256" t="s">
        <v>37</v>
      </c>
      <c r="E88" s="53" t="s">
        <v>28</v>
      </c>
      <c r="F88" s="53" t="s">
        <v>668</v>
      </c>
      <c r="G88" s="55" t="s">
        <v>29</v>
      </c>
      <c r="H88" s="44"/>
      <c r="I88" s="44"/>
    </row>
    <row r="89" spans="1:19" s="165" customFormat="1" ht="20.100000000000001" customHeight="1" x14ac:dyDescent="0.15">
      <c r="A89" s="223">
        <f>A75+1</f>
        <v>59</v>
      </c>
      <c r="B89" s="345" t="s">
        <v>760</v>
      </c>
      <c r="C89" s="346"/>
      <c r="D89" s="168"/>
      <c r="E89" s="59" t="s">
        <v>761</v>
      </c>
      <c r="F89" s="117" t="s">
        <v>759</v>
      </c>
      <c r="G89" s="34"/>
      <c r="H89" s="173" t="str">
        <f t="shared" ref="H89" si="24">IF(G89="","未記入","")</f>
        <v>未記入</v>
      </c>
      <c r="I89" s="173"/>
      <c r="J89" s="56">
        <f t="shared" ref="J89" si="25">IF(H89&lt;&gt;"",1,"")</f>
        <v>1</v>
      </c>
    </row>
    <row r="90" spans="1:19" ht="20.100000000000001" customHeight="1" x14ac:dyDescent="0.15">
      <c r="A90" s="223">
        <f t="shared" ref="A90:A98" si="26">A89+1</f>
        <v>60</v>
      </c>
      <c r="B90" s="345" t="s">
        <v>23</v>
      </c>
      <c r="C90" s="346"/>
      <c r="D90" s="168"/>
      <c r="E90" s="59" t="s">
        <v>722</v>
      </c>
      <c r="F90" s="169"/>
      <c r="G90" s="34"/>
      <c r="H90" s="173" t="str">
        <f t="shared" ref="H90:H98" si="27">IF(G90="","未記入","")</f>
        <v>未記入</v>
      </c>
      <c r="I90" s="173"/>
      <c r="J90" s="56">
        <f t="shared" ref="J90:J98" si="28">IF(H90&lt;&gt;"",1,"")</f>
        <v>1</v>
      </c>
      <c r="K90" s="165"/>
      <c r="L90" s="165"/>
      <c r="M90" s="165"/>
      <c r="N90" s="165"/>
      <c r="O90" s="165"/>
      <c r="P90" s="165"/>
      <c r="Q90" s="165"/>
      <c r="R90" s="165"/>
      <c r="S90" s="165"/>
    </row>
    <row r="91" spans="1:19" ht="20.100000000000001" customHeight="1" x14ac:dyDescent="0.15">
      <c r="A91" s="223">
        <f t="shared" si="26"/>
        <v>61</v>
      </c>
      <c r="B91" s="253" t="s">
        <v>742</v>
      </c>
      <c r="C91" s="254"/>
      <c r="D91" s="168"/>
      <c r="E91" s="59" t="s">
        <v>743</v>
      </c>
      <c r="F91" s="169"/>
      <c r="G91" s="34"/>
      <c r="H91" s="173" t="str">
        <f t="shared" si="27"/>
        <v>未記入</v>
      </c>
      <c r="I91" s="173"/>
      <c r="J91" s="56">
        <f t="shared" si="28"/>
        <v>1</v>
      </c>
      <c r="K91" s="165"/>
      <c r="L91" s="165"/>
      <c r="M91" s="165"/>
      <c r="N91" s="165"/>
      <c r="O91" s="165"/>
      <c r="P91" s="165"/>
      <c r="Q91" s="165"/>
      <c r="R91" s="165"/>
      <c r="S91" s="165"/>
    </row>
    <row r="92" spans="1:19" ht="20.100000000000001" customHeight="1" x14ac:dyDescent="0.15">
      <c r="A92" s="223">
        <f t="shared" si="26"/>
        <v>62</v>
      </c>
      <c r="B92" s="343" t="s">
        <v>25</v>
      </c>
      <c r="C92" s="344"/>
      <c r="D92" s="170"/>
      <c r="E92" s="103" t="s">
        <v>723</v>
      </c>
      <c r="F92" s="171"/>
      <c r="G92" s="20"/>
      <c r="H92" s="173" t="str">
        <f t="shared" si="27"/>
        <v>未記入</v>
      </c>
      <c r="I92" s="173"/>
      <c r="J92" s="56">
        <f t="shared" si="28"/>
        <v>1</v>
      </c>
      <c r="K92" s="165"/>
      <c r="L92" s="165"/>
      <c r="M92" s="165"/>
      <c r="N92" s="165"/>
      <c r="O92" s="165"/>
      <c r="P92" s="165"/>
      <c r="Q92" s="165"/>
      <c r="R92" s="165"/>
      <c r="S92" s="165"/>
    </row>
    <row r="93" spans="1:19" ht="20.100000000000001" customHeight="1" x14ac:dyDescent="0.15">
      <c r="A93" s="223">
        <f t="shared" si="26"/>
        <v>63</v>
      </c>
      <c r="B93" s="343" t="s">
        <v>6</v>
      </c>
      <c r="C93" s="344"/>
      <c r="D93" s="170"/>
      <c r="E93" s="103" t="s">
        <v>681</v>
      </c>
      <c r="F93" s="124" t="s">
        <v>679</v>
      </c>
      <c r="G93" s="2"/>
      <c r="H93" s="173" t="str">
        <f t="shared" si="27"/>
        <v>未記入</v>
      </c>
      <c r="I93" s="173"/>
      <c r="J93" s="56">
        <f t="shared" si="28"/>
        <v>1</v>
      </c>
      <c r="K93" s="165"/>
      <c r="L93" s="165"/>
      <c r="M93" s="165"/>
      <c r="N93" s="165"/>
      <c r="O93" s="165"/>
      <c r="P93" s="165"/>
      <c r="Q93" s="165"/>
      <c r="R93" s="165"/>
      <c r="S93" s="165"/>
    </row>
    <row r="94" spans="1:19" ht="20.100000000000001" customHeight="1" x14ac:dyDescent="0.15">
      <c r="A94" s="223">
        <f t="shared" si="26"/>
        <v>64</v>
      </c>
      <c r="B94" s="343" t="s">
        <v>9</v>
      </c>
      <c r="C94" s="344"/>
      <c r="D94" s="170"/>
      <c r="E94" s="103" t="s">
        <v>724</v>
      </c>
      <c r="F94" s="171"/>
      <c r="G94" s="20"/>
      <c r="H94" s="173" t="str">
        <f t="shared" si="27"/>
        <v>未記入</v>
      </c>
      <c r="I94" s="173"/>
      <c r="J94" s="56">
        <f t="shared" si="28"/>
        <v>1</v>
      </c>
      <c r="K94" s="165"/>
      <c r="L94" s="165"/>
      <c r="M94" s="165"/>
      <c r="N94" s="165"/>
      <c r="O94" s="165"/>
      <c r="P94" s="165"/>
      <c r="Q94" s="165"/>
      <c r="R94" s="165"/>
      <c r="S94" s="165"/>
    </row>
    <row r="95" spans="1:19" ht="20.100000000000001" customHeight="1" x14ac:dyDescent="0.15">
      <c r="A95" s="223">
        <f t="shared" si="26"/>
        <v>65</v>
      </c>
      <c r="B95" s="343" t="s">
        <v>24</v>
      </c>
      <c r="C95" s="344"/>
      <c r="D95" s="170"/>
      <c r="E95" s="103" t="s">
        <v>725</v>
      </c>
      <c r="F95" s="171"/>
      <c r="G95" s="20"/>
      <c r="H95" s="173" t="str">
        <f t="shared" si="27"/>
        <v>未記入</v>
      </c>
      <c r="I95" s="173"/>
      <c r="J95" s="56">
        <f t="shared" si="28"/>
        <v>1</v>
      </c>
      <c r="K95" s="165"/>
      <c r="L95" s="165"/>
      <c r="M95" s="165"/>
      <c r="N95" s="165"/>
      <c r="O95" s="165"/>
      <c r="P95" s="165"/>
      <c r="Q95" s="165"/>
      <c r="R95" s="165"/>
      <c r="S95" s="165"/>
    </row>
    <row r="96" spans="1:19" ht="20.100000000000001" customHeight="1" x14ac:dyDescent="0.15">
      <c r="A96" s="223">
        <f t="shared" si="26"/>
        <v>66</v>
      </c>
      <c r="B96" s="343" t="s">
        <v>26</v>
      </c>
      <c r="C96" s="344"/>
      <c r="D96" s="170"/>
      <c r="E96" s="103" t="s">
        <v>726</v>
      </c>
      <c r="F96" s="171"/>
      <c r="G96" s="20"/>
      <c r="H96" s="173" t="str">
        <f t="shared" si="27"/>
        <v>未記入</v>
      </c>
      <c r="I96" s="173"/>
      <c r="J96" s="56">
        <f t="shared" si="28"/>
        <v>1</v>
      </c>
      <c r="K96" s="165"/>
      <c r="L96" s="165"/>
      <c r="M96" s="165"/>
      <c r="N96" s="165"/>
      <c r="O96" s="165"/>
      <c r="P96" s="165"/>
      <c r="Q96" s="165"/>
      <c r="R96" s="165"/>
      <c r="S96" s="165"/>
    </row>
    <row r="97" spans="1:19" ht="20.100000000000001" customHeight="1" x14ac:dyDescent="0.15">
      <c r="A97" s="223">
        <f t="shared" si="26"/>
        <v>67</v>
      </c>
      <c r="B97" s="343" t="s">
        <v>7</v>
      </c>
      <c r="C97" s="344"/>
      <c r="D97" s="170"/>
      <c r="E97" s="103" t="s">
        <v>674</v>
      </c>
      <c r="F97" s="124" t="s">
        <v>679</v>
      </c>
      <c r="G97" s="20"/>
      <c r="H97" s="173" t="str">
        <f t="shared" si="27"/>
        <v>未記入</v>
      </c>
      <c r="I97" s="173"/>
      <c r="J97" s="56">
        <f t="shared" si="28"/>
        <v>1</v>
      </c>
      <c r="K97" s="165"/>
      <c r="L97" s="165"/>
      <c r="M97" s="165"/>
      <c r="N97" s="165"/>
      <c r="O97" s="165"/>
      <c r="P97" s="165"/>
      <c r="Q97" s="165"/>
      <c r="R97" s="165"/>
      <c r="S97" s="165"/>
    </row>
    <row r="98" spans="1:19" ht="20.100000000000001" customHeight="1" thickBot="1" x14ac:dyDescent="0.2">
      <c r="A98" s="223">
        <f t="shared" si="26"/>
        <v>68</v>
      </c>
      <c r="B98" s="341" t="s">
        <v>8</v>
      </c>
      <c r="C98" s="342"/>
      <c r="D98" s="172"/>
      <c r="E98" s="111" t="s">
        <v>33</v>
      </c>
      <c r="F98" s="141" t="s">
        <v>680</v>
      </c>
      <c r="G98" s="35"/>
      <c r="H98" s="173" t="str">
        <f t="shared" si="27"/>
        <v>未記入</v>
      </c>
      <c r="I98" s="173"/>
      <c r="J98" s="56">
        <f t="shared" si="28"/>
        <v>1</v>
      </c>
      <c r="K98" s="165"/>
      <c r="L98" s="165"/>
      <c r="M98" s="165"/>
      <c r="N98" s="165"/>
      <c r="O98" s="165"/>
      <c r="P98" s="165"/>
      <c r="Q98" s="165"/>
      <c r="R98" s="165"/>
      <c r="S98" s="165"/>
    </row>
    <row r="99" spans="1:19" x14ac:dyDescent="0.15">
      <c r="A99" s="216" t="s">
        <v>729</v>
      </c>
      <c r="H99" s="176"/>
      <c r="I99" s="176"/>
      <c r="J99" s="165"/>
      <c r="K99" s="165"/>
      <c r="L99" s="165"/>
      <c r="M99" s="165"/>
      <c r="N99" s="165"/>
      <c r="O99" s="165"/>
      <c r="P99" s="165"/>
      <c r="Q99" s="165"/>
      <c r="R99" s="165"/>
      <c r="S99" s="165"/>
    </row>
  </sheetData>
  <sheetProtection algorithmName="SHA-512" hashValue="Mggox6vEijorpQfzF4SBDVpULjASbm1cgUdE98o29o8AnQkTsRZHfW5o8Di2CAQUqj/9STJxhNohTXRh7VymaQ==" saltValue="4rAgsHnyTgxZ5Y6ph6oYuA==" spinCount="100000" sheet="1" selectLockedCells="1"/>
  <mergeCells count="32">
    <mergeCell ref="B98:C98"/>
    <mergeCell ref="B97:C97"/>
    <mergeCell ref="B88:C88"/>
    <mergeCell ref="B90:C90"/>
    <mergeCell ref="B93:C93"/>
    <mergeCell ref="B94:C94"/>
    <mergeCell ref="B95:C95"/>
    <mergeCell ref="B92:C92"/>
    <mergeCell ref="B96:C96"/>
    <mergeCell ref="B89:C89"/>
    <mergeCell ref="B66:C66"/>
    <mergeCell ref="B51:B52"/>
    <mergeCell ref="B86:E86"/>
    <mergeCell ref="B56:B59"/>
    <mergeCell ref="B61:C61"/>
    <mergeCell ref="B77:E77"/>
    <mergeCell ref="B78:E78"/>
    <mergeCell ref="B80:E80"/>
    <mergeCell ref="B81:E81"/>
    <mergeCell ref="B62:B63"/>
    <mergeCell ref="B73:E73"/>
    <mergeCell ref="B74:C74"/>
    <mergeCell ref="B75:C75"/>
    <mergeCell ref="B60:C60"/>
    <mergeCell ref="B84:E84"/>
    <mergeCell ref="B10:C10"/>
    <mergeCell ref="B16:B18"/>
    <mergeCell ref="B13:B15"/>
    <mergeCell ref="B50:C50"/>
    <mergeCell ref="B42:B44"/>
    <mergeCell ref="B19:B21"/>
    <mergeCell ref="B32:B37"/>
  </mergeCells>
  <phoneticPr fontId="7"/>
  <dataValidations count="23">
    <dataValidation type="whole" imeMode="halfAlpha" allowBlank="1" showErrorMessage="1" error="13桁の数字を記載してください" prompt="13桁の数字を記入してください" sqref="G40">
      <formula1>1000000000000</formula1>
      <formula2>9999999999999</formula2>
    </dataValidation>
    <dataValidation allowBlank="1" promptTitle="正式名を記入してください" prompt="会社形態（株式会社、合同会社など）も記入してください" sqref="G11"/>
    <dataValidation type="whole" imeMode="halfAlpha" operator="greaterThanOrEqual" allowBlank="1" showErrorMessage="1" error="0以上を記載してください" prompt="アラビア数字で記入してください" sqref="G13:G15">
      <formula1>0</formula1>
    </dataValidation>
    <dataValidation type="textLength" operator="lessThanOrEqual" allowBlank="1" showInputMessage="1" showErrorMessage="1" error="600字以内で記述してください" sqref="G60:G63">
      <formula1>600</formula1>
    </dataValidation>
    <dataValidation operator="greaterThanOrEqual" allowBlank="1" showErrorMessage="1" sqref="G69"/>
    <dataValidation type="textLength" operator="lessThanOrEqual" allowBlank="1" showInputMessage="1" showErrorMessage="1" error="300字以内で記述してください" sqref="G74:G75">
      <formula1>300</formula1>
    </dataValidation>
    <dataValidation type="whole" imeMode="halfAlpha" operator="greaterThanOrEqual" allowBlank="1" showErrorMessage="1" error="百万円未満は四捨五入し、百万円単位の整数値で入力してください" sqref="G22:G23">
      <formula1>0</formula1>
    </dataValidation>
    <dataValidation type="whole" imeMode="halfAlpha" allowBlank="1" showErrorMessage="1" error="百万円未満は四捨五入し、整数値（百万円単位）で入力してください" sqref="G19:G21">
      <formula1>-9999999</formula1>
      <formula2>9999999</formula2>
    </dataValidation>
    <dataValidation type="list" allowBlank="1" showInputMessage="1" showErrorMessage="1" error="リストから選択してください" sqref="G29">
      <formula1>"東証一部に上場している,東証一部に非上場"</formula1>
    </dataValidation>
    <dataValidation type="list" allowBlank="1" showInputMessage="1" showErrorMessage="1" error="リストから選択してください" sqref="G30">
      <formula1>"公正妥当な会計基準に従い作成,基準に従って作成していない"</formula1>
    </dataValidation>
    <dataValidation type="list" allowBlank="1" showInputMessage="1" showErrorMessage="1" error="リストから選択してください" sqref="G32">
      <formula1>"親会社あり,親会社なし"</formula1>
    </dataValidation>
    <dataValidation type="list" allowBlank="1" showInputMessage="1" showErrorMessage="1" error="リストから選択してください" sqref="G36">
      <formula1>"親会社が東証一部に上場している,親会社は東証一部に非上場"</formula1>
    </dataValidation>
    <dataValidation type="whole" imeMode="halfAlpha" operator="greaterThanOrEqual" allowBlank="1" showErrorMessage="1" error="百万円未満は四捨五入の上、百万円単位の整数値で入力してください" sqref="G12">
      <formula1>0</formula1>
    </dataValidation>
    <dataValidation type="list" allowBlank="1" showInputMessage="1" showErrorMessage="1" error="リストから選択してください" sqref="G25">
      <formula1>業種</formula1>
    </dataValidation>
    <dataValidation type="whole" imeMode="halfAlpha" operator="greaterThanOrEqual" allowBlank="1" showInputMessage="1" showErrorMessage="1" error="百万円未満は四捨五入し、百万円単位の整数値で入力してください" sqref="G34:G35">
      <formula1>0</formula1>
    </dataValidation>
    <dataValidation imeMode="halfAlpha" allowBlank="1" showInputMessage="1" showErrorMessage="1" sqref="G97:G98 G45 G47:G48"/>
    <dataValidation type="list" operator="lessThanOrEqual" allowBlank="1" showInputMessage="1" showErrorMessage="1" error="該当する場合「○」を選択してください" sqref="G56:G59">
      <formula1>"○,　"</formula1>
    </dataValidation>
    <dataValidation type="textLength" operator="lessThanOrEqual" allowBlank="1" showInputMessage="1" showErrorMessage="1" error="100字以内で記述してください" sqref="G53">
      <formula1>100</formula1>
    </dataValidation>
    <dataValidation type="textLength" imeMode="halfAlpha" operator="equal" allowBlank="1" showInputMessage="1" showErrorMessage="1" error="○○○-○○○○の形式で入力してください" sqref="G41 G93">
      <formula1>8</formula1>
    </dataValidation>
    <dataValidation type="whole" imeMode="halfAlpha" operator="greaterThanOrEqual" allowBlank="1" showErrorMessage="1" error="百万円未満は四捨五入し、整数値（百万円単位）で入力してください" sqref="G16:G18">
      <formula1>0</formula1>
    </dataValidation>
    <dataValidation type="list" allowBlank="1" showInputMessage="1" showErrorMessage="1" error="リストから選択してください" prompt="リストから選択してください" sqref="G31">
      <formula1>"被推薦者が誓約書に反していないことを確認している,確認していない"</formula1>
    </dataValidation>
    <dataValidation type="list" operator="lessThanOrEqual" allowBlank="1" showInputMessage="1" showErrorMessage="1" error="リストから選択してください" prompt="リストから選択してください" sqref="G55">
      <formula1>"公表してもよい,公表は不可"</formula1>
    </dataValidation>
    <dataValidation operator="lessThanOrEqual" allowBlank="1" showInputMessage="1" showErrorMessage="1" sqref="G54"/>
  </dataValidations>
  <pageMargins left="0.19685039370078741" right="0.19685039370078741" top="0.39370078740157483" bottom="0.39370078740157483" header="0.19685039370078741" footer="0.19685039370078741"/>
  <pageSetup paperSize="8" scale="74" fitToHeight="0" orientation="portrait" r:id="rId1"/>
  <headerFooter>
    <oddFooter>&amp;C&amp;P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error="リストから選択してください">
          <x14:formula1>
            <xm:f>※編集不可※!$A$1:$A$47</xm:f>
          </x14:formula1>
          <xm:sqref>G51 G42</xm:sqref>
        </x14:dataValidation>
        <x14:dataValidation type="list" allowBlank="1" showInputMessage="1" showErrorMessage="1" error="リストから選択してください">
          <x14:formula1>
            <xm:f>OFFSET(※編集不可※!$E$1,MATCH($G$25,業種,0)-1,1,1,INDIRECT("※編集不可※!$D"&amp;MATCH($G$25,業種,0)))</xm:f>
          </x14:formula1>
          <xm:sqref>G26</xm:sqref>
        </x14:dataValidation>
        <x14:dataValidation type="list" allowBlank="1" showInputMessage="1" showErrorMessage="1" error="リストから選択してください">
          <x14:formula1>
            <xm:f>OFFSET(※編集不可※!$E$22,MATCH($G$26,※編集不可※!$E$22:$E$118,0)-1,1,1,INDIRECT("※編集不可※!$D"&amp;MATCH($G$26,※編集不可※!$E$22:$E$118,0)+21))</xm:f>
          </x14:formula1>
          <xm:sqref>G27</xm:sqref>
        </x14:dataValidation>
        <x14:dataValidation type="list" allowBlank="1" showInputMessage="1" showErrorMessage="1" error="リストから選択してください" prompt="リストから選択してください">
          <x14:formula1>
            <xm:f>※編集不可※!$AE$1:$AE$24</xm:f>
          </x14:formula1>
          <xm:sqref>G89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9"/>
  <sheetViews>
    <sheetView topLeftCell="S1" workbookViewId="0">
      <selection activeCell="AE23" sqref="AE23"/>
    </sheetView>
  </sheetViews>
  <sheetFormatPr defaultColWidth="8.75" defaultRowHeight="13.5" x14ac:dyDescent="0.15"/>
  <cols>
    <col min="1" max="1" width="10.5" style="178" customWidth="1"/>
    <col min="2" max="2" width="11.875" style="178" customWidth="1"/>
    <col min="3" max="4" width="11.625" style="179" customWidth="1"/>
    <col min="5" max="11" width="11.625" style="178" customWidth="1"/>
    <col min="12" max="13" width="11.625" style="179" customWidth="1"/>
    <col min="14" max="15" width="11.625" style="178" customWidth="1"/>
    <col min="16" max="18" width="11.625" style="179" customWidth="1"/>
    <col min="19" max="29" width="11.625" style="178" customWidth="1"/>
    <col min="30" max="30" width="8.75" style="178"/>
    <col min="31" max="31" width="36.875" style="178" customWidth="1"/>
    <col min="32" max="16384" width="8.75" style="178"/>
  </cols>
  <sheetData>
    <row r="1" spans="1:31" x14ac:dyDescent="0.15">
      <c r="A1" s="1" t="s">
        <v>39</v>
      </c>
      <c r="B1" s="272" t="s">
        <v>746</v>
      </c>
      <c r="C1" s="179" t="s">
        <v>106</v>
      </c>
      <c r="D1" s="179">
        <f ca="1">COUNTA(INDIRECT(E1))</f>
        <v>2</v>
      </c>
      <c r="E1" s="25" t="s">
        <v>689</v>
      </c>
      <c r="F1" s="180" t="s">
        <v>107</v>
      </c>
      <c r="G1" s="180" t="s">
        <v>110</v>
      </c>
      <c r="H1" s="26"/>
      <c r="I1" s="26"/>
      <c r="J1" s="26"/>
      <c r="K1" s="181"/>
      <c r="L1" s="182"/>
      <c r="M1" s="182"/>
      <c r="N1" s="180"/>
      <c r="O1" s="181"/>
      <c r="P1" s="182"/>
      <c r="Q1" s="182"/>
      <c r="R1" s="182"/>
      <c r="S1" s="180"/>
      <c r="T1" s="180"/>
      <c r="U1" s="180"/>
      <c r="V1" s="180"/>
      <c r="W1" s="180"/>
      <c r="X1" s="180"/>
      <c r="Y1" s="180"/>
      <c r="Z1" s="180"/>
      <c r="AA1" s="180"/>
      <c r="AB1" s="180"/>
      <c r="AC1" s="183"/>
      <c r="AE1" s="279" t="s">
        <v>762</v>
      </c>
    </row>
    <row r="2" spans="1:31" x14ac:dyDescent="0.15">
      <c r="A2" s="1" t="s">
        <v>40</v>
      </c>
      <c r="B2" s="272" t="s">
        <v>747</v>
      </c>
      <c r="C2" s="179" t="s">
        <v>109</v>
      </c>
      <c r="D2" s="179">
        <f ca="1">COUNTA(INDIRECT(E2))</f>
        <v>2</v>
      </c>
      <c r="E2" s="27" t="s">
        <v>682</v>
      </c>
      <c r="F2" s="184" t="s">
        <v>701</v>
      </c>
      <c r="G2" s="184" t="s">
        <v>115</v>
      </c>
      <c r="H2" s="28"/>
      <c r="I2" s="28"/>
      <c r="J2" s="28"/>
      <c r="K2" s="185"/>
      <c r="L2" s="186"/>
      <c r="M2" s="186"/>
      <c r="N2" s="184"/>
      <c r="O2" s="185"/>
      <c r="P2" s="186"/>
      <c r="Q2" s="186"/>
      <c r="R2" s="186"/>
      <c r="S2" s="184"/>
      <c r="T2" s="184"/>
      <c r="U2" s="184"/>
      <c r="V2" s="184"/>
      <c r="W2" s="184"/>
      <c r="X2" s="184"/>
      <c r="Y2" s="184"/>
      <c r="Z2" s="184"/>
      <c r="AA2" s="184"/>
      <c r="AB2" s="184"/>
      <c r="AC2" s="187"/>
      <c r="AE2" s="279" t="s">
        <v>763</v>
      </c>
    </row>
    <row r="3" spans="1:31" x14ac:dyDescent="0.15">
      <c r="A3" s="1" t="s">
        <v>41</v>
      </c>
      <c r="B3" s="272" t="s">
        <v>747</v>
      </c>
      <c r="C3" s="179" t="s">
        <v>112</v>
      </c>
      <c r="D3" s="179">
        <f ca="1">COUNTA(INDIRECT(E3))</f>
        <v>1</v>
      </c>
      <c r="E3" s="27" t="s">
        <v>690</v>
      </c>
      <c r="F3" s="184" t="s">
        <v>710</v>
      </c>
      <c r="G3" s="28"/>
      <c r="H3" s="28"/>
      <c r="I3" s="28"/>
      <c r="J3" s="28"/>
      <c r="K3" s="185"/>
      <c r="L3" s="186"/>
      <c r="M3" s="186"/>
      <c r="N3" s="184"/>
      <c r="O3" s="185"/>
      <c r="P3" s="186"/>
      <c r="Q3" s="186"/>
      <c r="R3" s="186"/>
      <c r="S3" s="184"/>
      <c r="T3" s="184"/>
      <c r="U3" s="184"/>
      <c r="V3" s="184"/>
      <c r="W3" s="184"/>
      <c r="X3" s="184"/>
      <c r="Y3" s="184"/>
      <c r="Z3" s="184"/>
      <c r="AA3" s="184"/>
      <c r="AB3" s="184"/>
      <c r="AC3" s="187"/>
      <c r="AE3" s="279" t="s">
        <v>764</v>
      </c>
    </row>
    <row r="4" spans="1:31" x14ac:dyDescent="0.15">
      <c r="A4" s="1" t="s">
        <v>42</v>
      </c>
      <c r="B4" s="272" t="s">
        <v>747</v>
      </c>
      <c r="C4" s="179" t="s">
        <v>114</v>
      </c>
      <c r="D4" s="179">
        <f t="shared" ref="D4:D19" ca="1" si="0">COUNTA(INDIRECT(E4))</f>
        <v>3</v>
      </c>
      <c r="E4" s="27" t="s">
        <v>683</v>
      </c>
      <c r="F4" s="184" t="s">
        <v>120</v>
      </c>
      <c r="G4" s="184" t="s">
        <v>702</v>
      </c>
      <c r="H4" s="184" t="s">
        <v>125</v>
      </c>
      <c r="I4" s="28"/>
      <c r="J4" s="28"/>
      <c r="K4" s="185"/>
      <c r="L4" s="186"/>
      <c r="M4" s="186"/>
      <c r="N4" s="184"/>
      <c r="O4" s="185"/>
      <c r="P4" s="186"/>
      <c r="Q4" s="186"/>
      <c r="R4" s="186"/>
      <c r="S4" s="184"/>
      <c r="T4" s="184"/>
      <c r="U4" s="184"/>
      <c r="V4" s="184"/>
      <c r="W4" s="184"/>
      <c r="X4" s="184"/>
      <c r="Y4" s="184"/>
      <c r="Z4" s="184"/>
      <c r="AA4" s="184"/>
      <c r="AB4" s="184"/>
      <c r="AC4" s="187"/>
      <c r="AE4" s="279" t="s">
        <v>765</v>
      </c>
    </row>
    <row r="5" spans="1:31" x14ac:dyDescent="0.15">
      <c r="A5" s="1" t="s">
        <v>43</v>
      </c>
      <c r="B5" s="272" t="s">
        <v>747</v>
      </c>
      <c r="C5" s="179" t="s">
        <v>117</v>
      </c>
      <c r="D5" s="179">
        <f t="shared" ca="1" si="0"/>
        <v>24</v>
      </c>
      <c r="E5" s="27" t="s">
        <v>684</v>
      </c>
      <c r="F5" s="184" t="s">
        <v>128</v>
      </c>
      <c r="G5" s="184" t="s">
        <v>131</v>
      </c>
      <c r="H5" s="184" t="s">
        <v>134</v>
      </c>
      <c r="I5" s="184" t="s">
        <v>703</v>
      </c>
      <c r="J5" s="184" t="s">
        <v>139</v>
      </c>
      <c r="K5" s="184" t="s">
        <v>142</v>
      </c>
      <c r="L5" s="184" t="s">
        <v>145</v>
      </c>
      <c r="M5" s="184" t="s">
        <v>148</v>
      </c>
      <c r="N5" s="184" t="s">
        <v>151</v>
      </c>
      <c r="O5" s="184" t="s">
        <v>704</v>
      </c>
      <c r="P5" s="184" t="s">
        <v>155</v>
      </c>
      <c r="Q5" s="184" t="s">
        <v>158</v>
      </c>
      <c r="R5" s="184" t="s">
        <v>160</v>
      </c>
      <c r="S5" s="184" t="s">
        <v>162</v>
      </c>
      <c r="T5" s="184" t="s">
        <v>164</v>
      </c>
      <c r="U5" s="184" t="s">
        <v>166</v>
      </c>
      <c r="V5" s="184" t="s">
        <v>168</v>
      </c>
      <c r="W5" s="184" t="s">
        <v>170</v>
      </c>
      <c r="X5" s="184" t="s">
        <v>172</v>
      </c>
      <c r="Y5" s="184" t="s">
        <v>174</v>
      </c>
      <c r="Z5" s="184" t="s">
        <v>176</v>
      </c>
      <c r="AA5" s="184" t="s">
        <v>178</v>
      </c>
      <c r="AB5" s="184" t="s">
        <v>180</v>
      </c>
      <c r="AC5" s="187" t="s">
        <v>182</v>
      </c>
      <c r="AE5" s="279" t="s">
        <v>766</v>
      </c>
    </row>
    <row r="6" spans="1:31" x14ac:dyDescent="0.15">
      <c r="A6" s="1" t="s">
        <v>44</v>
      </c>
      <c r="B6" s="272" t="s">
        <v>747</v>
      </c>
      <c r="C6" s="179" t="s">
        <v>119</v>
      </c>
      <c r="D6" s="179">
        <f t="shared" ca="1" si="0"/>
        <v>4</v>
      </c>
      <c r="E6" s="27" t="s">
        <v>685</v>
      </c>
      <c r="F6" s="184" t="s">
        <v>184</v>
      </c>
      <c r="G6" s="184" t="s">
        <v>186</v>
      </c>
      <c r="H6" s="184" t="s">
        <v>188</v>
      </c>
      <c r="I6" s="184" t="s">
        <v>190</v>
      </c>
      <c r="J6" s="28"/>
      <c r="K6" s="185"/>
      <c r="L6" s="186"/>
      <c r="M6" s="186"/>
      <c r="N6" s="184"/>
      <c r="O6" s="185"/>
      <c r="P6" s="186"/>
      <c r="Q6" s="186"/>
      <c r="R6" s="186"/>
      <c r="S6" s="184"/>
      <c r="T6" s="184"/>
      <c r="U6" s="184"/>
      <c r="V6" s="184"/>
      <c r="W6" s="184"/>
      <c r="X6" s="184"/>
      <c r="Y6" s="184"/>
      <c r="Z6" s="184"/>
      <c r="AA6" s="184"/>
      <c r="AB6" s="184"/>
      <c r="AC6" s="187"/>
      <c r="AE6" s="279" t="s">
        <v>767</v>
      </c>
    </row>
    <row r="7" spans="1:31" x14ac:dyDescent="0.15">
      <c r="A7" s="1" t="s">
        <v>45</v>
      </c>
      <c r="B7" s="272" t="s">
        <v>747</v>
      </c>
      <c r="C7" s="179" t="s">
        <v>122</v>
      </c>
      <c r="D7" s="179">
        <f t="shared" ca="1" si="0"/>
        <v>5</v>
      </c>
      <c r="E7" s="27" t="s">
        <v>686</v>
      </c>
      <c r="F7" s="184" t="s">
        <v>192</v>
      </c>
      <c r="G7" s="184" t="s">
        <v>194</v>
      </c>
      <c r="H7" s="184" t="s">
        <v>196</v>
      </c>
      <c r="I7" s="184" t="s">
        <v>198</v>
      </c>
      <c r="J7" s="184" t="s">
        <v>200</v>
      </c>
      <c r="K7" s="185"/>
      <c r="L7" s="186"/>
      <c r="M7" s="186"/>
      <c r="N7" s="184"/>
      <c r="O7" s="185"/>
      <c r="P7" s="186"/>
      <c r="Q7" s="186"/>
      <c r="R7" s="186"/>
      <c r="S7" s="184"/>
      <c r="T7" s="184"/>
      <c r="U7" s="184"/>
      <c r="V7" s="184"/>
      <c r="W7" s="184"/>
      <c r="X7" s="184"/>
      <c r="Y7" s="184"/>
      <c r="Z7" s="184"/>
      <c r="AA7" s="184"/>
      <c r="AB7" s="184"/>
      <c r="AC7" s="187"/>
      <c r="AE7" s="279" t="s">
        <v>768</v>
      </c>
    </row>
    <row r="8" spans="1:31" x14ac:dyDescent="0.15">
      <c r="A8" s="1" t="s">
        <v>46</v>
      </c>
      <c r="B8" s="272" t="s">
        <v>748</v>
      </c>
      <c r="C8" s="179" t="s">
        <v>124</v>
      </c>
      <c r="D8" s="179">
        <f t="shared" ca="1" si="0"/>
        <v>8</v>
      </c>
      <c r="E8" s="27" t="s">
        <v>691</v>
      </c>
      <c r="F8" s="184" t="s">
        <v>202</v>
      </c>
      <c r="G8" s="184" t="s">
        <v>204</v>
      </c>
      <c r="H8" s="184" t="s">
        <v>206</v>
      </c>
      <c r="I8" s="184" t="s">
        <v>208</v>
      </c>
      <c r="J8" s="184" t="s">
        <v>210</v>
      </c>
      <c r="K8" s="184" t="s">
        <v>212</v>
      </c>
      <c r="L8" s="184" t="s">
        <v>214</v>
      </c>
      <c r="M8" s="184" t="s">
        <v>705</v>
      </c>
      <c r="N8" s="184"/>
      <c r="O8" s="185"/>
      <c r="P8" s="186"/>
      <c r="Q8" s="186"/>
      <c r="R8" s="186"/>
      <c r="S8" s="184"/>
      <c r="T8" s="184"/>
      <c r="U8" s="184"/>
      <c r="V8" s="184"/>
      <c r="W8" s="184"/>
      <c r="X8" s="184"/>
      <c r="Y8" s="184"/>
      <c r="Z8" s="184"/>
      <c r="AA8" s="184"/>
      <c r="AB8" s="184"/>
      <c r="AC8" s="187"/>
      <c r="AE8" s="279" t="s">
        <v>769</v>
      </c>
    </row>
    <row r="9" spans="1:31" x14ac:dyDescent="0.15">
      <c r="A9" s="1" t="s">
        <v>47</v>
      </c>
      <c r="B9" s="272" t="s">
        <v>748</v>
      </c>
      <c r="C9" s="179" t="s">
        <v>127</v>
      </c>
      <c r="D9" s="179">
        <f t="shared" ca="1" si="0"/>
        <v>12</v>
      </c>
      <c r="E9" s="188" t="s">
        <v>699</v>
      </c>
      <c r="F9" s="184" t="s">
        <v>218</v>
      </c>
      <c r="G9" s="184" t="s">
        <v>220</v>
      </c>
      <c r="H9" s="184" t="s">
        <v>222</v>
      </c>
      <c r="I9" s="184" t="s">
        <v>711</v>
      </c>
      <c r="J9" s="184" t="s">
        <v>225</v>
      </c>
      <c r="K9" s="184" t="s">
        <v>227</v>
      </c>
      <c r="L9" s="184" t="s">
        <v>229</v>
      </c>
      <c r="M9" s="184" t="s">
        <v>231</v>
      </c>
      <c r="N9" s="184" t="s">
        <v>233</v>
      </c>
      <c r="O9" s="184" t="s">
        <v>235</v>
      </c>
      <c r="P9" s="184" t="s">
        <v>237</v>
      </c>
      <c r="Q9" s="184" t="s">
        <v>239</v>
      </c>
      <c r="R9" s="186"/>
      <c r="S9" s="184"/>
      <c r="T9" s="184"/>
      <c r="U9" s="184"/>
      <c r="V9" s="184"/>
      <c r="W9" s="184"/>
      <c r="X9" s="184"/>
      <c r="Y9" s="184"/>
      <c r="Z9" s="184"/>
      <c r="AA9" s="184"/>
      <c r="AB9" s="184"/>
      <c r="AC9" s="187"/>
      <c r="AE9" s="279" t="s">
        <v>770</v>
      </c>
    </row>
    <row r="10" spans="1:31" x14ac:dyDescent="0.15">
      <c r="A10" s="1" t="s">
        <v>48</v>
      </c>
      <c r="B10" s="272" t="s">
        <v>748</v>
      </c>
      <c r="C10" s="179" t="s">
        <v>130</v>
      </c>
      <c r="D10" s="179">
        <f t="shared" ca="1" si="0"/>
        <v>6</v>
      </c>
      <c r="E10" s="27" t="s">
        <v>692</v>
      </c>
      <c r="F10" s="184" t="s">
        <v>241</v>
      </c>
      <c r="G10" s="184" t="s">
        <v>243</v>
      </c>
      <c r="H10" s="184" t="s">
        <v>712</v>
      </c>
      <c r="I10" s="184" t="s">
        <v>713</v>
      </c>
      <c r="J10" s="184" t="s">
        <v>247</v>
      </c>
      <c r="K10" s="184" t="s">
        <v>714</v>
      </c>
      <c r="L10" s="186"/>
      <c r="M10" s="186"/>
      <c r="N10" s="184"/>
      <c r="O10" s="185"/>
      <c r="P10" s="186"/>
      <c r="Q10" s="186"/>
      <c r="R10" s="186"/>
      <c r="S10" s="184"/>
      <c r="T10" s="184"/>
      <c r="U10" s="184"/>
      <c r="V10" s="184"/>
      <c r="W10" s="184"/>
      <c r="X10" s="184"/>
      <c r="Y10" s="184"/>
      <c r="Z10" s="184"/>
      <c r="AA10" s="184"/>
      <c r="AB10" s="184"/>
      <c r="AC10" s="187"/>
      <c r="AE10" s="279" t="s">
        <v>771</v>
      </c>
    </row>
    <row r="11" spans="1:31" x14ac:dyDescent="0.15">
      <c r="A11" s="1" t="s">
        <v>49</v>
      </c>
      <c r="B11" s="272" t="s">
        <v>748</v>
      </c>
      <c r="C11" s="179" t="s">
        <v>133</v>
      </c>
      <c r="D11" s="179">
        <f t="shared" ca="1" si="0"/>
        <v>3</v>
      </c>
      <c r="E11" s="27" t="s">
        <v>693</v>
      </c>
      <c r="F11" s="184" t="s">
        <v>250</v>
      </c>
      <c r="G11" s="184" t="s">
        <v>252</v>
      </c>
      <c r="H11" s="184" t="s">
        <v>254</v>
      </c>
      <c r="I11" s="28"/>
      <c r="J11" s="28"/>
      <c r="K11" s="185"/>
      <c r="L11" s="186"/>
      <c r="M11" s="186"/>
      <c r="N11" s="184"/>
      <c r="O11" s="185"/>
      <c r="P11" s="186"/>
      <c r="Q11" s="186"/>
      <c r="R11" s="186"/>
      <c r="S11" s="184"/>
      <c r="T11" s="184"/>
      <c r="U11" s="184"/>
      <c r="V11" s="184"/>
      <c r="W11" s="184"/>
      <c r="X11" s="184"/>
      <c r="Y11" s="184"/>
      <c r="Z11" s="184"/>
      <c r="AA11" s="184"/>
      <c r="AB11" s="184"/>
      <c r="AC11" s="187"/>
      <c r="AE11" s="279" t="s">
        <v>772</v>
      </c>
    </row>
    <row r="12" spans="1:31" x14ac:dyDescent="0.15">
      <c r="A12" s="1" t="s">
        <v>50</v>
      </c>
      <c r="B12" s="272" t="s">
        <v>748</v>
      </c>
      <c r="C12" s="179" t="s">
        <v>136</v>
      </c>
      <c r="D12" s="179">
        <f t="shared" ca="1" si="0"/>
        <v>4</v>
      </c>
      <c r="E12" s="27" t="s">
        <v>694</v>
      </c>
      <c r="F12" s="184" t="s">
        <v>256</v>
      </c>
      <c r="G12" s="184" t="s">
        <v>706</v>
      </c>
      <c r="H12" s="184" t="s">
        <v>259</v>
      </c>
      <c r="I12" s="184" t="s">
        <v>707</v>
      </c>
      <c r="J12" s="28"/>
      <c r="K12" s="185"/>
      <c r="L12" s="186"/>
      <c r="M12" s="186"/>
      <c r="N12" s="184"/>
      <c r="O12" s="185"/>
      <c r="P12" s="186"/>
      <c r="Q12" s="186"/>
      <c r="R12" s="186"/>
      <c r="S12" s="184"/>
      <c r="T12" s="184"/>
      <c r="U12" s="184"/>
      <c r="V12" s="184"/>
      <c r="W12" s="184"/>
      <c r="X12" s="184"/>
      <c r="Y12" s="184"/>
      <c r="Z12" s="184"/>
      <c r="AA12" s="184"/>
      <c r="AB12" s="184"/>
      <c r="AC12" s="187"/>
      <c r="AE12" s="280" t="s">
        <v>784</v>
      </c>
    </row>
    <row r="13" spans="1:31" x14ac:dyDescent="0.15">
      <c r="A13" s="1" t="s">
        <v>51</v>
      </c>
      <c r="B13" s="272" t="s">
        <v>748</v>
      </c>
      <c r="C13" s="179" t="s">
        <v>138</v>
      </c>
      <c r="D13" s="179">
        <f t="shared" ca="1" si="0"/>
        <v>3</v>
      </c>
      <c r="E13" s="27" t="s">
        <v>695</v>
      </c>
      <c r="F13" s="184" t="s">
        <v>262</v>
      </c>
      <c r="G13" s="184" t="s">
        <v>264</v>
      </c>
      <c r="H13" s="184" t="s">
        <v>266</v>
      </c>
      <c r="I13" s="28"/>
      <c r="J13" s="28"/>
      <c r="K13" s="185"/>
      <c r="L13" s="186"/>
      <c r="M13" s="186"/>
      <c r="N13" s="184"/>
      <c r="O13" s="185"/>
      <c r="P13" s="186"/>
      <c r="Q13" s="186"/>
      <c r="R13" s="186"/>
      <c r="S13" s="184"/>
      <c r="T13" s="184"/>
      <c r="U13" s="184"/>
      <c r="V13" s="184"/>
      <c r="W13" s="184"/>
      <c r="X13" s="184"/>
      <c r="Y13" s="184"/>
      <c r="Z13" s="184"/>
      <c r="AA13" s="184"/>
      <c r="AB13" s="184"/>
      <c r="AC13" s="187"/>
      <c r="AE13" s="280" t="s">
        <v>785</v>
      </c>
    </row>
    <row r="14" spans="1:31" x14ac:dyDescent="0.15">
      <c r="A14" s="1" t="s">
        <v>52</v>
      </c>
      <c r="B14" s="272" t="s">
        <v>748</v>
      </c>
      <c r="C14" s="179" t="s">
        <v>141</v>
      </c>
      <c r="D14" s="179">
        <f t="shared" ca="1" si="0"/>
        <v>3</v>
      </c>
      <c r="E14" s="27" t="s">
        <v>696</v>
      </c>
      <c r="F14" s="184" t="s">
        <v>268</v>
      </c>
      <c r="G14" s="184" t="s">
        <v>270</v>
      </c>
      <c r="H14" s="184" t="s">
        <v>272</v>
      </c>
      <c r="I14" s="28"/>
      <c r="J14" s="28"/>
      <c r="K14" s="185"/>
      <c r="L14" s="186"/>
      <c r="M14" s="186"/>
      <c r="N14" s="184"/>
      <c r="O14" s="185"/>
      <c r="P14" s="186"/>
      <c r="Q14" s="186"/>
      <c r="R14" s="186"/>
      <c r="S14" s="184"/>
      <c r="T14" s="184"/>
      <c r="U14" s="184"/>
      <c r="V14" s="184"/>
      <c r="W14" s="184"/>
      <c r="X14" s="184"/>
      <c r="Y14" s="184"/>
      <c r="Z14" s="184"/>
      <c r="AA14" s="184"/>
      <c r="AB14" s="184"/>
      <c r="AC14" s="187"/>
      <c r="AE14" s="280" t="s">
        <v>786</v>
      </c>
    </row>
    <row r="15" spans="1:31" x14ac:dyDescent="0.15">
      <c r="A15" s="1" t="s">
        <v>53</v>
      </c>
      <c r="B15" s="272" t="s">
        <v>748</v>
      </c>
      <c r="C15" s="179" t="s">
        <v>144</v>
      </c>
      <c r="D15" s="179">
        <f t="shared" ca="1" si="0"/>
        <v>2</v>
      </c>
      <c r="E15" s="27" t="s">
        <v>697</v>
      </c>
      <c r="F15" s="184" t="s">
        <v>274</v>
      </c>
      <c r="G15" s="184" t="s">
        <v>715</v>
      </c>
      <c r="H15" s="28"/>
      <c r="I15" s="28"/>
      <c r="J15" s="28"/>
      <c r="K15" s="185"/>
      <c r="L15" s="186"/>
      <c r="M15" s="186"/>
      <c r="N15" s="184"/>
      <c r="O15" s="185"/>
      <c r="P15" s="186"/>
      <c r="Q15" s="186"/>
      <c r="R15" s="186"/>
      <c r="S15" s="184"/>
      <c r="T15" s="184"/>
      <c r="U15" s="184"/>
      <c r="V15" s="184"/>
      <c r="W15" s="184"/>
      <c r="X15" s="184"/>
      <c r="Y15" s="184"/>
      <c r="Z15" s="184"/>
      <c r="AA15" s="184"/>
      <c r="AB15" s="184"/>
      <c r="AC15" s="187"/>
      <c r="AE15" s="280" t="s">
        <v>779</v>
      </c>
    </row>
    <row r="16" spans="1:31" x14ac:dyDescent="0.15">
      <c r="A16" s="1" t="s">
        <v>54</v>
      </c>
      <c r="B16" s="272" t="s">
        <v>749</v>
      </c>
      <c r="C16" s="179" t="s">
        <v>147</v>
      </c>
      <c r="D16" s="179">
        <f t="shared" ca="1" si="0"/>
        <v>3</v>
      </c>
      <c r="E16" s="27" t="s">
        <v>698</v>
      </c>
      <c r="F16" s="184" t="s">
        <v>277</v>
      </c>
      <c r="G16" s="184" t="s">
        <v>279</v>
      </c>
      <c r="H16" s="184" t="s">
        <v>281</v>
      </c>
      <c r="I16" s="28"/>
      <c r="J16" s="28"/>
      <c r="K16" s="185"/>
      <c r="L16" s="186"/>
      <c r="M16" s="186"/>
      <c r="N16" s="184"/>
      <c r="O16" s="185"/>
      <c r="P16" s="186"/>
      <c r="Q16" s="186"/>
      <c r="R16" s="186"/>
      <c r="S16" s="184"/>
      <c r="T16" s="184"/>
      <c r="U16" s="184"/>
      <c r="V16" s="184"/>
      <c r="W16" s="184"/>
      <c r="X16" s="184"/>
      <c r="Y16" s="184"/>
      <c r="Z16" s="184"/>
      <c r="AA16" s="184"/>
      <c r="AB16" s="184"/>
      <c r="AC16" s="187"/>
      <c r="AE16" s="280" t="s">
        <v>780</v>
      </c>
    </row>
    <row r="17" spans="1:31" x14ac:dyDescent="0.15">
      <c r="A17" s="1" t="s">
        <v>55</v>
      </c>
      <c r="B17" s="272" t="s">
        <v>749</v>
      </c>
      <c r="C17" s="179" t="s">
        <v>150</v>
      </c>
      <c r="D17" s="179">
        <f t="shared" ca="1" si="0"/>
        <v>2</v>
      </c>
      <c r="E17" s="27" t="s">
        <v>687</v>
      </c>
      <c r="F17" s="184" t="s">
        <v>283</v>
      </c>
      <c r="G17" s="184" t="s">
        <v>708</v>
      </c>
      <c r="H17" s="28"/>
      <c r="I17" s="28"/>
      <c r="J17" s="28"/>
      <c r="K17" s="185"/>
      <c r="L17" s="186"/>
      <c r="M17" s="186"/>
      <c r="N17" s="184"/>
      <c r="O17" s="185"/>
      <c r="P17" s="186"/>
      <c r="Q17" s="186"/>
      <c r="R17" s="186"/>
      <c r="S17" s="184"/>
      <c r="T17" s="184"/>
      <c r="U17" s="184"/>
      <c r="V17" s="184"/>
      <c r="W17" s="184"/>
      <c r="X17" s="184"/>
      <c r="Y17" s="184"/>
      <c r="Z17" s="184"/>
      <c r="AA17" s="184"/>
      <c r="AB17" s="184"/>
      <c r="AC17" s="187"/>
      <c r="AE17" s="280" t="s">
        <v>781</v>
      </c>
    </row>
    <row r="18" spans="1:31" x14ac:dyDescent="0.15">
      <c r="A18" s="1" t="s">
        <v>56</v>
      </c>
      <c r="B18" s="272" t="s">
        <v>750</v>
      </c>
      <c r="C18" s="179" t="s">
        <v>153</v>
      </c>
      <c r="D18" s="179">
        <f t="shared" ca="1" si="0"/>
        <v>9</v>
      </c>
      <c r="E18" s="27" t="s">
        <v>700</v>
      </c>
      <c r="F18" s="184" t="s">
        <v>286</v>
      </c>
      <c r="G18" s="184" t="s">
        <v>288</v>
      </c>
      <c r="H18" s="184" t="s">
        <v>709</v>
      </c>
      <c r="I18" s="184" t="s">
        <v>291</v>
      </c>
      <c r="J18" s="184" t="s">
        <v>293</v>
      </c>
      <c r="K18" s="184" t="s">
        <v>295</v>
      </c>
      <c r="L18" s="184" t="s">
        <v>297</v>
      </c>
      <c r="M18" s="184" t="s">
        <v>299</v>
      </c>
      <c r="N18" s="184" t="s">
        <v>301</v>
      </c>
      <c r="O18" s="185"/>
      <c r="P18" s="186"/>
      <c r="Q18" s="186"/>
      <c r="R18" s="186"/>
      <c r="S18" s="184"/>
      <c r="T18" s="184"/>
      <c r="U18" s="184"/>
      <c r="V18" s="184"/>
      <c r="W18" s="184"/>
      <c r="X18" s="184"/>
      <c r="Y18" s="184"/>
      <c r="Z18" s="184"/>
      <c r="AA18" s="184"/>
      <c r="AB18" s="184"/>
      <c r="AC18" s="187"/>
      <c r="AE18" s="280" t="s">
        <v>782</v>
      </c>
    </row>
    <row r="19" spans="1:31" ht="14.25" thickBot="1" x14ac:dyDescent="0.2">
      <c r="A19" s="1" t="s">
        <v>57</v>
      </c>
      <c r="B19" s="272" t="s">
        <v>748</v>
      </c>
      <c r="C19" s="179" t="s">
        <v>157</v>
      </c>
      <c r="D19" s="179">
        <f t="shared" ca="1" si="0"/>
        <v>1</v>
      </c>
      <c r="E19" s="29" t="s">
        <v>688</v>
      </c>
      <c r="F19" s="189" t="s">
        <v>305</v>
      </c>
      <c r="G19" s="30"/>
      <c r="H19" s="30"/>
      <c r="I19" s="30"/>
      <c r="J19" s="30"/>
      <c r="K19" s="190"/>
      <c r="L19" s="191"/>
      <c r="M19" s="191"/>
      <c r="N19" s="189"/>
      <c r="O19" s="190"/>
      <c r="P19" s="191"/>
      <c r="Q19" s="191"/>
      <c r="R19" s="191"/>
      <c r="S19" s="189"/>
      <c r="T19" s="189"/>
      <c r="U19" s="189"/>
      <c r="V19" s="189"/>
      <c r="W19" s="189"/>
      <c r="X19" s="189"/>
      <c r="Y19" s="189"/>
      <c r="Z19" s="189"/>
      <c r="AA19" s="189"/>
      <c r="AB19" s="189"/>
      <c r="AC19" s="192"/>
      <c r="AE19" s="280" t="s">
        <v>783</v>
      </c>
    </row>
    <row r="20" spans="1:31" x14ac:dyDescent="0.15">
      <c r="A20" s="1" t="s">
        <v>58</v>
      </c>
      <c r="B20" s="272" t="s">
        <v>748</v>
      </c>
      <c r="C20" s="193"/>
      <c r="D20" s="193"/>
      <c r="E20" s="194"/>
      <c r="F20" s="194"/>
      <c r="G20" s="194"/>
      <c r="H20" s="194"/>
      <c r="I20" s="194"/>
      <c r="J20" s="194"/>
      <c r="K20" s="194"/>
      <c r="O20" s="194"/>
      <c r="AE20" s="279" t="s">
        <v>773</v>
      </c>
    </row>
    <row r="21" spans="1:31" ht="14.25" thickBot="1" x14ac:dyDescent="0.2">
      <c r="A21" s="1" t="s">
        <v>59</v>
      </c>
      <c r="B21" s="272" t="s">
        <v>751</v>
      </c>
      <c r="C21" s="193"/>
      <c r="D21" s="193"/>
      <c r="E21" s="194"/>
      <c r="F21" s="194"/>
      <c r="G21" s="194"/>
      <c r="H21" s="194"/>
      <c r="I21" s="194"/>
      <c r="J21" s="194"/>
      <c r="K21" s="194"/>
      <c r="O21" s="194"/>
      <c r="AE21" s="279" t="s">
        <v>774</v>
      </c>
    </row>
    <row r="22" spans="1:31" x14ac:dyDescent="0.15">
      <c r="A22" s="1" t="s">
        <v>60</v>
      </c>
      <c r="B22" s="272" t="s">
        <v>748</v>
      </c>
      <c r="C22" s="179">
        <v>1</v>
      </c>
      <c r="D22" s="179">
        <f t="shared" ref="D22:D85" ca="1" si="1">COUNTA(INDIRECT(E22))</f>
        <v>4</v>
      </c>
      <c r="E22" s="195" t="s">
        <v>107</v>
      </c>
      <c r="F22" s="180" t="s">
        <v>108</v>
      </c>
      <c r="G22" s="180" t="s">
        <v>111</v>
      </c>
      <c r="H22" s="180" t="s">
        <v>113</v>
      </c>
      <c r="I22" s="180" t="s">
        <v>116</v>
      </c>
      <c r="J22" s="180"/>
      <c r="K22" s="180"/>
      <c r="L22" s="180"/>
      <c r="M22" s="180"/>
      <c r="N22" s="183"/>
      <c r="P22" s="178"/>
      <c r="Q22" s="178"/>
      <c r="R22" s="178"/>
      <c r="AE22" s="279" t="s">
        <v>775</v>
      </c>
    </row>
    <row r="23" spans="1:31" x14ac:dyDescent="0.15">
      <c r="A23" s="1" t="s">
        <v>61</v>
      </c>
      <c r="B23" s="272" t="s">
        <v>751</v>
      </c>
      <c r="C23" s="179">
        <v>2</v>
      </c>
      <c r="D23" s="179">
        <f t="shared" ca="1" si="1"/>
        <v>5</v>
      </c>
      <c r="E23" s="196" t="s">
        <v>110</v>
      </c>
      <c r="F23" s="184" t="s">
        <v>118</v>
      </c>
      <c r="G23" s="184" t="s">
        <v>121</v>
      </c>
      <c r="H23" s="184" t="s">
        <v>123</v>
      </c>
      <c r="I23" s="184" t="s">
        <v>126</v>
      </c>
      <c r="J23" s="184" t="s">
        <v>129</v>
      </c>
      <c r="K23" s="184"/>
      <c r="L23" s="184"/>
      <c r="M23" s="184"/>
      <c r="N23" s="187"/>
      <c r="P23" s="178"/>
      <c r="Q23" s="178"/>
      <c r="R23" s="178"/>
      <c r="AE23" s="279" t="s">
        <v>776</v>
      </c>
    </row>
    <row r="24" spans="1:31" x14ac:dyDescent="0.15">
      <c r="A24" s="1" t="s">
        <v>62</v>
      </c>
      <c r="B24" s="272" t="s">
        <v>751</v>
      </c>
      <c r="C24" s="179">
        <v>3</v>
      </c>
      <c r="D24" s="179">
        <f t="shared" ca="1" si="1"/>
        <v>2</v>
      </c>
      <c r="E24" s="196" t="s">
        <v>701</v>
      </c>
      <c r="F24" s="184" t="s">
        <v>132</v>
      </c>
      <c r="G24" s="184" t="s">
        <v>135</v>
      </c>
      <c r="H24" s="186"/>
      <c r="I24" s="184"/>
      <c r="J24" s="184"/>
      <c r="K24" s="184"/>
      <c r="L24" s="184"/>
      <c r="M24" s="184"/>
      <c r="N24" s="187"/>
      <c r="P24" s="178"/>
      <c r="Q24" s="178"/>
      <c r="R24" s="178"/>
      <c r="AE24" s="280" t="s">
        <v>778</v>
      </c>
    </row>
    <row r="25" spans="1:31" x14ac:dyDescent="0.15">
      <c r="A25" s="1" t="s">
        <v>63</v>
      </c>
      <c r="B25" s="272" t="s">
        <v>750</v>
      </c>
      <c r="C25" s="179">
        <v>4</v>
      </c>
      <c r="D25" s="179">
        <f t="shared" ca="1" si="1"/>
        <v>2</v>
      </c>
      <c r="E25" s="196" t="s">
        <v>115</v>
      </c>
      <c r="F25" s="184" t="s">
        <v>137</v>
      </c>
      <c r="G25" s="184" t="s">
        <v>140</v>
      </c>
      <c r="H25" s="186"/>
      <c r="I25" s="184"/>
      <c r="J25" s="184"/>
      <c r="K25" s="184"/>
      <c r="L25" s="184"/>
      <c r="M25" s="184"/>
      <c r="N25" s="187"/>
      <c r="P25" s="178"/>
      <c r="Q25" s="178"/>
      <c r="R25" s="178"/>
    </row>
    <row r="26" spans="1:31" x14ac:dyDescent="0.15">
      <c r="A26" s="1" t="s">
        <v>64</v>
      </c>
      <c r="B26" s="272" t="s">
        <v>750</v>
      </c>
      <c r="C26" s="179">
        <v>5</v>
      </c>
      <c r="D26" s="179">
        <f t="shared" ca="1" si="1"/>
        <v>6</v>
      </c>
      <c r="E26" s="197" t="s">
        <v>710</v>
      </c>
      <c r="F26" s="184" t="s">
        <v>143</v>
      </c>
      <c r="G26" s="184" t="s">
        <v>146</v>
      </c>
      <c r="H26" s="184" t="s">
        <v>149</v>
      </c>
      <c r="I26" s="184" t="s">
        <v>152</v>
      </c>
      <c r="J26" s="184" t="s">
        <v>154</v>
      </c>
      <c r="K26" s="184" t="s">
        <v>156</v>
      </c>
      <c r="L26" s="184"/>
      <c r="M26" s="184"/>
      <c r="N26" s="187"/>
      <c r="P26" s="178"/>
      <c r="Q26" s="178"/>
      <c r="R26" s="178"/>
    </row>
    <row r="27" spans="1:31" x14ac:dyDescent="0.15">
      <c r="A27" s="1" t="s">
        <v>65</v>
      </c>
      <c r="B27" s="272" t="s">
        <v>750</v>
      </c>
      <c r="C27" s="179">
        <v>6</v>
      </c>
      <c r="D27" s="179">
        <f t="shared" ca="1" si="1"/>
        <v>6</v>
      </c>
      <c r="E27" s="196" t="s">
        <v>120</v>
      </c>
      <c r="F27" s="184" t="s">
        <v>159</v>
      </c>
      <c r="G27" s="184" t="s">
        <v>161</v>
      </c>
      <c r="H27" s="184" t="s">
        <v>163</v>
      </c>
      <c r="I27" s="184" t="s">
        <v>165</v>
      </c>
      <c r="J27" s="184" t="s">
        <v>167</v>
      </c>
      <c r="K27" s="184" t="s">
        <v>169</v>
      </c>
      <c r="L27" s="184"/>
      <c r="M27" s="184"/>
      <c r="N27" s="187"/>
      <c r="P27" s="178"/>
      <c r="Q27" s="178"/>
      <c r="R27" s="178"/>
    </row>
    <row r="28" spans="1:31" x14ac:dyDescent="0.15">
      <c r="A28" s="1" t="s">
        <v>66</v>
      </c>
      <c r="B28" s="272" t="s">
        <v>750</v>
      </c>
      <c r="C28" s="179">
        <v>7</v>
      </c>
      <c r="D28" s="179">
        <f t="shared" ca="1" si="1"/>
        <v>9</v>
      </c>
      <c r="E28" s="197" t="s">
        <v>702</v>
      </c>
      <c r="F28" s="184" t="s">
        <v>171</v>
      </c>
      <c r="G28" s="184" t="s">
        <v>173</v>
      </c>
      <c r="H28" s="184" t="s">
        <v>175</v>
      </c>
      <c r="I28" s="184" t="s">
        <v>177</v>
      </c>
      <c r="J28" s="184" t="s">
        <v>179</v>
      </c>
      <c r="K28" s="184" t="s">
        <v>181</v>
      </c>
      <c r="L28" s="184" t="s">
        <v>183</v>
      </c>
      <c r="M28" s="184" t="s">
        <v>185</v>
      </c>
      <c r="N28" s="187" t="s">
        <v>187</v>
      </c>
      <c r="P28" s="178"/>
      <c r="Q28" s="178"/>
      <c r="R28" s="178"/>
    </row>
    <row r="29" spans="1:31" x14ac:dyDescent="0.15">
      <c r="A29" s="1" t="s">
        <v>67</v>
      </c>
      <c r="B29" s="272" t="s">
        <v>750</v>
      </c>
      <c r="C29" s="179">
        <v>8</v>
      </c>
      <c r="D29" s="179">
        <f t="shared" ca="1" si="1"/>
        <v>5</v>
      </c>
      <c r="E29" s="196" t="s">
        <v>125</v>
      </c>
      <c r="F29" s="184" t="s">
        <v>189</v>
      </c>
      <c r="G29" s="184" t="s">
        <v>191</v>
      </c>
      <c r="H29" s="184" t="s">
        <v>193</v>
      </c>
      <c r="I29" s="184" t="s">
        <v>195</v>
      </c>
      <c r="J29" s="184" t="s">
        <v>197</v>
      </c>
      <c r="K29" s="184"/>
      <c r="L29" s="184"/>
      <c r="M29" s="184"/>
      <c r="N29" s="187"/>
      <c r="P29" s="178"/>
      <c r="Q29" s="178"/>
      <c r="R29" s="178"/>
    </row>
    <row r="30" spans="1:31" x14ac:dyDescent="0.15">
      <c r="A30" s="1" t="s">
        <v>68</v>
      </c>
      <c r="B30" s="272" t="s">
        <v>750</v>
      </c>
      <c r="C30" s="179">
        <v>9</v>
      </c>
      <c r="D30" s="179">
        <f t="shared" ca="1" si="1"/>
        <v>9</v>
      </c>
      <c r="E30" s="196" t="s">
        <v>128</v>
      </c>
      <c r="F30" s="184" t="s">
        <v>199</v>
      </c>
      <c r="G30" s="184" t="s">
        <v>201</v>
      </c>
      <c r="H30" s="184" t="s">
        <v>203</v>
      </c>
      <c r="I30" s="184" t="s">
        <v>205</v>
      </c>
      <c r="J30" s="184" t="s">
        <v>207</v>
      </c>
      <c r="K30" s="184" t="s">
        <v>209</v>
      </c>
      <c r="L30" s="184" t="s">
        <v>211</v>
      </c>
      <c r="M30" s="184" t="s">
        <v>213</v>
      </c>
      <c r="N30" s="187" t="s">
        <v>215</v>
      </c>
      <c r="P30" s="178"/>
      <c r="Q30" s="178"/>
      <c r="R30" s="178"/>
    </row>
    <row r="31" spans="1:31" x14ac:dyDescent="0.15">
      <c r="A31" s="1" t="s">
        <v>69</v>
      </c>
      <c r="B31" s="272" t="s">
        <v>752</v>
      </c>
      <c r="C31" s="179">
        <v>10</v>
      </c>
      <c r="D31" s="179">
        <f t="shared" ca="1" si="1"/>
        <v>6</v>
      </c>
      <c r="E31" s="196" t="s">
        <v>131</v>
      </c>
      <c r="F31" s="184" t="s">
        <v>217</v>
      </c>
      <c r="G31" s="184" t="s">
        <v>219</v>
      </c>
      <c r="H31" s="184" t="s">
        <v>221</v>
      </c>
      <c r="I31" s="184" t="s">
        <v>223</v>
      </c>
      <c r="J31" s="184" t="s">
        <v>224</v>
      </c>
      <c r="K31" s="184" t="s">
        <v>226</v>
      </c>
      <c r="L31" s="184"/>
      <c r="M31" s="184"/>
      <c r="N31" s="187"/>
      <c r="P31" s="178"/>
      <c r="Q31" s="178"/>
      <c r="R31" s="178"/>
    </row>
    <row r="32" spans="1:31" x14ac:dyDescent="0.15">
      <c r="A32" s="1" t="s">
        <v>70</v>
      </c>
      <c r="B32" s="272" t="s">
        <v>752</v>
      </c>
      <c r="C32" s="179">
        <v>11</v>
      </c>
      <c r="D32" s="179">
        <f t="shared" ca="1" si="1"/>
        <v>9</v>
      </c>
      <c r="E32" s="196" t="s">
        <v>134</v>
      </c>
      <c r="F32" s="184" t="s">
        <v>228</v>
      </c>
      <c r="G32" s="184" t="s">
        <v>230</v>
      </c>
      <c r="H32" s="184" t="s">
        <v>232</v>
      </c>
      <c r="I32" s="184" t="s">
        <v>234</v>
      </c>
      <c r="J32" s="184" t="s">
        <v>236</v>
      </c>
      <c r="K32" s="184" t="s">
        <v>238</v>
      </c>
      <c r="L32" s="184" t="s">
        <v>240</v>
      </c>
      <c r="M32" s="184" t="s">
        <v>242</v>
      </c>
      <c r="N32" s="187" t="s">
        <v>244</v>
      </c>
      <c r="P32" s="178"/>
      <c r="Q32" s="178"/>
      <c r="R32" s="178"/>
    </row>
    <row r="33" spans="1:18" x14ac:dyDescent="0.15">
      <c r="A33" s="1" t="s">
        <v>71</v>
      </c>
      <c r="B33" s="272" t="s">
        <v>752</v>
      </c>
      <c r="C33" s="179">
        <v>12</v>
      </c>
      <c r="D33" s="179">
        <f t="shared" ca="1" si="1"/>
        <v>4</v>
      </c>
      <c r="E33" s="196" t="s">
        <v>703</v>
      </c>
      <c r="F33" s="184" t="s">
        <v>245</v>
      </c>
      <c r="G33" s="184" t="s">
        <v>246</v>
      </c>
      <c r="H33" s="184" t="s">
        <v>248</v>
      </c>
      <c r="I33" s="184" t="s">
        <v>249</v>
      </c>
      <c r="J33" s="184"/>
      <c r="K33" s="184"/>
      <c r="L33" s="184"/>
      <c r="M33" s="184"/>
      <c r="N33" s="187"/>
      <c r="P33" s="178"/>
      <c r="Q33" s="178"/>
      <c r="R33" s="178"/>
    </row>
    <row r="34" spans="1:18" x14ac:dyDescent="0.15">
      <c r="A34" s="1" t="s">
        <v>72</v>
      </c>
      <c r="B34" s="272" t="s">
        <v>752</v>
      </c>
      <c r="C34" s="179">
        <v>13</v>
      </c>
      <c r="D34" s="179">
        <f t="shared" ca="1" si="1"/>
        <v>4</v>
      </c>
      <c r="E34" s="196" t="s">
        <v>139</v>
      </c>
      <c r="F34" s="184" t="s">
        <v>251</v>
      </c>
      <c r="G34" s="184" t="s">
        <v>253</v>
      </c>
      <c r="H34" s="184" t="s">
        <v>255</v>
      </c>
      <c r="I34" s="184" t="s">
        <v>257</v>
      </c>
      <c r="J34" s="184"/>
      <c r="K34" s="184"/>
      <c r="L34" s="184"/>
      <c r="M34" s="184"/>
      <c r="N34" s="187"/>
      <c r="P34" s="178"/>
      <c r="Q34" s="178"/>
      <c r="R34" s="178"/>
    </row>
    <row r="35" spans="1:18" x14ac:dyDescent="0.15">
      <c r="A35" s="1" t="s">
        <v>73</v>
      </c>
      <c r="B35" s="272" t="s">
        <v>752</v>
      </c>
      <c r="C35" s="179">
        <v>14</v>
      </c>
      <c r="D35" s="179">
        <f t="shared" ca="1" si="1"/>
        <v>6</v>
      </c>
      <c r="E35" s="196" t="s">
        <v>142</v>
      </c>
      <c r="F35" s="184" t="s">
        <v>258</v>
      </c>
      <c r="G35" s="184" t="s">
        <v>260</v>
      </c>
      <c r="H35" s="184" t="s">
        <v>261</v>
      </c>
      <c r="I35" s="184" t="s">
        <v>263</v>
      </c>
      <c r="J35" s="184" t="s">
        <v>265</v>
      </c>
      <c r="K35" s="184" t="s">
        <v>267</v>
      </c>
      <c r="L35" s="184"/>
      <c r="M35" s="184"/>
      <c r="N35" s="187"/>
      <c r="P35" s="178"/>
      <c r="Q35" s="178"/>
      <c r="R35" s="178"/>
    </row>
    <row r="36" spans="1:18" x14ac:dyDescent="0.15">
      <c r="A36" s="1" t="s">
        <v>74</v>
      </c>
      <c r="B36" s="272" t="s">
        <v>753</v>
      </c>
      <c r="C36" s="179">
        <v>15</v>
      </c>
      <c r="D36" s="179">
        <f t="shared" ca="1" si="1"/>
        <v>4</v>
      </c>
      <c r="E36" s="196" t="s">
        <v>145</v>
      </c>
      <c r="F36" s="184" t="s">
        <v>269</v>
      </c>
      <c r="G36" s="184" t="s">
        <v>271</v>
      </c>
      <c r="H36" s="184" t="s">
        <v>273</v>
      </c>
      <c r="I36" s="184" t="s">
        <v>275</v>
      </c>
      <c r="J36" s="184"/>
      <c r="K36" s="184"/>
      <c r="L36" s="184"/>
      <c r="M36" s="184"/>
      <c r="N36" s="187"/>
      <c r="P36" s="178"/>
      <c r="Q36" s="178"/>
      <c r="R36" s="178"/>
    </row>
    <row r="37" spans="1:18" x14ac:dyDescent="0.15">
      <c r="A37" s="1" t="s">
        <v>75</v>
      </c>
      <c r="B37" s="272" t="s">
        <v>753</v>
      </c>
      <c r="C37" s="179">
        <v>16</v>
      </c>
      <c r="D37" s="179">
        <f t="shared" ca="1" si="1"/>
        <v>7</v>
      </c>
      <c r="E37" s="196" t="s">
        <v>148</v>
      </c>
      <c r="F37" s="184" t="s">
        <v>276</v>
      </c>
      <c r="G37" s="184" t="s">
        <v>278</v>
      </c>
      <c r="H37" s="184" t="s">
        <v>280</v>
      </c>
      <c r="I37" s="184" t="s">
        <v>282</v>
      </c>
      <c r="J37" s="184" t="s">
        <v>284</v>
      </c>
      <c r="K37" s="184" t="s">
        <v>285</v>
      </c>
      <c r="L37" s="184" t="s">
        <v>287</v>
      </c>
      <c r="M37" s="184"/>
      <c r="N37" s="187"/>
      <c r="P37" s="178"/>
      <c r="Q37" s="178"/>
      <c r="R37" s="178"/>
    </row>
    <row r="38" spans="1:18" x14ac:dyDescent="0.15">
      <c r="A38" s="1" t="s">
        <v>76</v>
      </c>
      <c r="B38" s="272" t="s">
        <v>753</v>
      </c>
      <c r="C38" s="179">
        <v>17</v>
      </c>
      <c r="D38" s="179">
        <f t="shared" ca="1" si="1"/>
        <v>5</v>
      </c>
      <c r="E38" s="196" t="s">
        <v>151</v>
      </c>
      <c r="F38" s="184" t="s">
        <v>289</v>
      </c>
      <c r="G38" s="184" t="s">
        <v>290</v>
      </c>
      <c r="H38" s="184" t="s">
        <v>292</v>
      </c>
      <c r="I38" s="184" t="s">
        <v>294</v>
      </c>
      <c r="J38" s="184" t="s">
        <v>296</v>
      </c>
      <c r="K38" s="184"/>
      <c r="L38" s="184"/>
      <c r="M38" s="184"/>
      <c r="N38" s="187"/>
      <c r="P38" s="178"/>
      <c r="Q38" s="178"/>
      <c r="R38" s="178"/>
    </row>
    <row r="39" spans="1:18" x14ac:dyDescent="0.15">
      <c r="A39" s="1" t="s">
        <v>77</v>
      </c>
      <c r="B39" s="272" t="s">
        <v>753</v>
      </c>
      <c r="C39" s="179">
        <v>18</v>
      </c>
      <c r="D39" s="179">
        <f t="shared" ca="1" si="1"/>
        <v>6</v>
      </c>
      <c r="E39" s="196" t="s">
        <v>704</v>
      </c>
      <c r="F39" s="184" t="s">
        <v>298</v>
      </c>
      <c r="G39" s="184" t="s">
        <v>300</v>
      </c>
      <c r="H39" s="184" t="s">
        <v>302</v>
      </c>
      <c r="I39" s="184" t="s">
        <v>303</v>
      </c>
      <c r="J39" s="184" t="s">
        <v>304</v>
      </c>
      <c r="K39" s="184" t="s">
        <v>306</v>
      </c>
      <c r="L39" s="184"/>
      <c r="M39" s="184"/>
      <c r="N39" s="187"/>
      <c r="P39" s="178"/>
      <c r="Q39" s="178"/>
      <c r="R39" s="178"/>
    </row>
    <row r="40" spans="1:18" x14ac:dyDescent="0.15">
      <c r="A40" s="1" t="s">
        <v>78</v>
      </c>
      <c r="B40" s="272" t="s">
        <v>754</v>
      </c>
      <c r="C40" s="179">
        <v>19</v>
      </c>
      <c r="D40" s="179">
        <f t="shared" ca="1" si="1"/>
        <v>4</v>
      </c>
      <c r="E40" s="196" t="s">
        <v>155</v>
      </c>
      <c r="F40" s="184" t="s">
        <v>307</v>
      </c>
      <c r="G40" s="184" t="s">
        <v>308</v>
      </c>
      <c r="H40" s="184" t="s">
        <v>309</v>
      </c>
      <c r="I40" s="184" t="s">
        <v>310</v>
      </c>
      <c r="J40" s="184"/>
      <c r="K40" s="184"/>
      <c r="L40" s="184"/>
      <c r="M40" s="184"/>
      <c r="N40" s="187"/>
      <c r="P40" s="178"/>
      <c r="Q40" s="178"/>
      <c r="R40" s="178"/>
    </row>
    <row r="41" spans="1:18" x14ac:dyDescent="0.15">
      <c r="A41" s="1" t="s">
        <v>79</v>
      </c>
      <c r="B41" s="272" t="s">
        <v>754</v>
      </c>
      <c r="C41" s="179">
        <v>20</v>
      </c>
      <c r="D41" s="179">
        <f t="shared" ca="1" si="1"/>
        <v>9</v>
      </c>
      <c r="E41" s="196" t="s">
        <v>158</v>
      </c>
      <c r="F41" s="184" t="s">
        <v>311</v>
      </c>
      <c r="G41" s="184" t="s">
        <v>312</v>
      </c>
      <c r="H41" s="184" t="s">
        <v>313</v>
      </c>
      <c r="I41" s="184" t="s">
        <v>314</v>
      </c>
      <c r="J41" s="184" t="s">
        <v>315</v>
      </c>
      <c r="K41" s="184" t="s">
        <v>316</v>
      </c>
      <c r="L41" s="184" t="s">
        <v>317</v>
      </c>
      <c r="M41" s="184" t="s">
        <v>318</v>
      </c>
      <c r="N41" s="187" t="s">
        <v>319</v>
      </c>
      <c r="P41" s="178"/>
      <c r="Q41" s="178"/>
      <c r="R41" s="178"/>
    </row>
    <row r="42" spans="1:18" x14ac:dyDescent="0.15">
      <c r="A42" s="1" t="s">
        <v>80</v>
      </c>
      <c r="B42" s="272" t="s">
        <v>754</v>
      </c>
      <c r="C42" s="179">
        <v>21</v>
      </c>
      <c r="D42" s="179">
        <f t="shared" ca="1" si="1"/>
        <v>9</v>
      </c>
      <c r="E42" s="196" t="s">
        <v>160</v>
      </c>
      <c r="F42" s="184" t="s">
        <v>320</v>
      </c>
      <c r="G42" s="184" t="s">
        <v>321</v>
      </c>
      <c r="H42" s="184" t="s">
        <v>322</v>
      </c>
      <c r="I42" s="184" t="s">
        <v>323</v>
      </c>
      <c r="J42" s="184" t="s">
        <v>324</v>
      </c>
      <c r="K42" s="184" t="s">
        <v>325</v>
      </c>
      <c r="L42" s="184" t="s">
        <v>326</v>
      </c>
      <c r="M42" s="184" t="s">
        <v>327</v>
      </c>
      <c r="N42" s="187" t="s">
        <v>328</v>
      </c>
      <c r="P42" s="178"/>
      <c r="Q42" s="178"/>
      <c r="R42" s="178"/>
    </row>
    <row r="43" spans="1:18" x14ac:dyDescent="0.15">
      <c r="A43" s="1" t="s">
        <v>81</v>
      </c>
      <c r="B43" s="272" t="s">
        <v>754</v>
      </c>
      <c r="C43" s="179">
        <v>22</v>
      </c>
      <c r="D43" s="179">
        <f t="shared" ca="1" si="1"/>
        <v>6</v>
      </c>
      <c r="E43" s="196" t="s">
        <v>162</v>
      </c>
      <c r="F43" s="184" t="s">
        <v>329</v>
      </c>
      <c r="G43" s="184" t="s">
        <v>330</v>
      </c>
      <c r="H43" s="184" t="s">
        <v>331</v>
      </c>
      <c r="I43" s="184" t="s">
        <v>332</v>
      </c>
      <c r="J43" s="184" t="s">
        <v>333</v>
      </c>
      <c r="K43" s="184" t="s">
        <v>334</v>
      </c>
      <c r="L43" s="184"/>
      <c r="M43" s="184"/>
      <c r="N43" s="187"/>
      <c r="P43" s="178"/>
      <c r="Q43" s="178"/>
      <c r="R43" s="178"/>
    </row>
    <row r="44" spans="1:18" x14ac:dyDescent="0.15">
      <c r="A44" s="1" t="s">
        <v>82</v>
      </c>
      <c r="B44" s="272" t="s">
        <v>754</v>
      </c>
      <c r="C44" s="179">
        <v>23</v>
      </c>
      <c r="D44" s="179">
        <f t="shared" ca="1" si="1"/>
        <v>6</v>
      </c>
      <c r="E44" s="196" t="s">
        <v>164</v>
      </c>
      <c r="F44" s="184" t="s">
        <v>335</v>
      </c>
      <c r="G44" s="184" t="s">
        <v>336</v>
      </c>
      <c r="H44" s="184" t="s">
        <v>337</v>
      </c>
      <c r="I44" s="184" t="s">
        <v>338</v>
      </c>
      <c r="J44" s="184" t="s">
        <v>339</v>
      </c>
      <c r="K44" s="184" t="s">
        <v>340</v>
      </c>
      <c r="L44" s="184"/>
      <c r="M44" s="184"/>
      <c r="N44" s="187"/>
      <c r="P44" s="178"/>
      <c r="Q44" s="178"/>
      <c r="R44" s="178"/>
    </row>
    <row r="45" spans="1:18" x14ac:dyDescent="0.15">
      <c r="A45" s="1" t="s">
        <v>83</v>
      </c>
      <c r="B45" s="272" t="s">
        <v>754</v>
      </c>
      <c r="C45" s="179">
        <v>24</v>
      </c>
      <c r="D45" s="179">
        <f t="shared" ca="1" si="1"/>
        <v>9</v>
      </c>
      <c r="E45" s="196" t="s">
        <v>166</v>
      </c>
      <c r="F45" s="184" t="s">
        <v>341</v>
      </c>
      <c r="G45" s="184" t="s">
        <v>342</v>
      </c>
      <c r="H45" s="184" t="s">
        <v>343</v>
      </c>
      <c r="I45" s="184" t="s">
        <v>344</v>
      </c>
      <c r="J45" s="184" t="s">
        <v>345</v>
      </c>
      <c r="K45" s="184" t="s">
        <v>346</v>
      </c>
      <c r="L45" s="184" t="s">
        <v>347</v>
      </c>
      <c r="M45" s="184" t="s">
        <v>348</v>
      </c>
      <c r="N45" s="187" t="s">
        <v>349</v>
      </c>
      <c r="P45" s="178"/>
      <c r="Q45" s="178"/>
      <c r="R45" s="178"/>
    </row>
    <row r="46" spans="1:18" x14ac:dyDescent="0.15">
      <c r="A46" s="1" t="s">
        <v>84</v>
      </c>
      <c r="B46" s="272" t="s">
        <v>754</v>
      </c>
      <c r="C46" s="179">
        <v>25</v>
      </c>
      <c r="D46" s="179">
        <f t="shared" ca="1" si="1"/>
        <v>4</v>
      </c>
      <c r="E46" s="196" t="s">
        <v>168</v>
      </c>
      <c r="F46" s="184" t="s">
        <v>350</v>
      </c>
      <c r="G46" s="184" t="s">
        <v>351</v>
      </c>
      <c r="H46" s="184" t="s">
        <v>352</v>
      </c>
      <c r="I46" s="184" t="s">
        <v>353</v>
      </c>
      <c r="J46" s="184"/>
      <c r="K46" s="184"/>
      <c r="L46" s="184"/>
      <c r="M46" s="184"/>
      <c r="N46" s="187"/>
      <c r="P46" s="178"/>
      <c r="Q46" s="178"/>
      <c r="R46" s="178"/>
    </row>
    <row r="47" spans="1:18" x14ac:dyDescent="0.15">
      <c r="A47" s="1" t="s">
        <v>85</v>
      </c>
      <c r="B47" s="272" t="s">
        <v>755</v>
      </c>
      <c r="C47" s="179">
        <v>26</v>
      </c>
      <c r="D47" s="179">
        <f t="shared" ca="1" si="1"/>
        <v>8</v>
      </c>
      <c r="E47" s="196" t="s">
        <v>170</v>
      </c>
      <c r="F47" s="184" t="s">
        <v>354</v>
      </c>
      <c r="G47" s="184" t="s">
        <v>355</v>
      </c>
      <c r="H47" s="184" t="s">
        <v>356</v>
      </c>
      <c r="I47" s="184" t="s">
        <v>357</v>
      </c>
      <c r="J47" s="184" t="s">
        <v>358</v>
      </c>
      <c r="K47" s="184" t="s">
        <v>359</v>
      </c>
      <c r="L47" s="184" t="s">
        <v>360</v>
      </c>
      <c r="M47" s="184" t="s">
        <v>361</v>
      </c>
      <c r="N47" s="187"/>
      <c r="P47" s="178"/>
      <c r="Q47" s="178"/>
      <c r="R47" s="178"/>
    </row>
    <row r="48" spans="1:18" x14ac:dyDescent="0.15">
      <c r="C48" s="179">
        <v>27</v>
      </c>
      <c r="D48" s="179">
        <f t="shared" ca="1" si="1"/>
        <v>6</v>
      </c>
      <c r="E48" s="196" t="s">
        <v>172</v>
      </c>
      <c r="F48" s="184" t="s">
        <v>362</v>
      </c>
      <c r="G48" s="184" t="s">
        <v>363</v>
      </c>
      <c r="H48" s="184" t="s">
        <v>364</v>
      </c>
      <c r="I48" s="184" t="s">
        <v>365</v>
      </c>
      <c r="J48" s="184" t="s">
        <v>366</v>
      </c>
      <c r="K48" s="184" t="s">
        <v>367</v>
      </c>
      <c r="L48" s="184"/>
      <c r="M48" s="184"/>
      <c r="N48" s="187"/>
      <c r="P48" s="178"/>
      <c r="Q48" s="178"/>
      <c r="R48" s="178"/>
    </row>
    <row r="49" spans="3:18" x14ac:dyDescent="0.15">
      <c r="C49" s="179">
        <v>28</v>
      </c>
      <c r="D49" s="179">
        <f t="shared" ca="1" si="1"/>
        <v>6</v>
      </c>
      <c r="E49" s="196" t="s">
        <v>174</v>
      </c>
      <c r="F49" s="184" t="s">
        <v>368</v>
      </c>
      <c r="G49" s="184" t="s">
        <v>369</v>
      </c>
      <c r="H49" s="184" t="s">
        <v>370</v>
      </c>
      <c r="I49" s="184" t="s">
        <v>371</v>
      </c>
      <c r="J49" s="184" t="s">
        <v>372</v>
      </c>
      <c r="K49" s="184" t="s">
        <v>373</v>
      </c>
      <c r="L49" s="184"/>
      <c r="M49" s="184"/>
      <c r="N49" s="187"/>
      <c r="P49" s="178"/>
      <c r="Q49" s="178"/>
      <c r="R49" s="178"/>
    </row>
    <row r="50" spans="3:18" x14ac:dyDescent="0.15">
      <c r="C50" s="179">
        <v>29</v>
      </c>
      <c r="D50" s="179">
        <f t="shared" ca="1" si="1"/>
        <v>8</v>
      </c>
      <c r="E50" s="196" t="s">
        <v>176</v>
      </c>
      <c r="F50" s="184" t="s">
        <v>374</v>
      </c>
      <c r="G50" s="184" t="s">
        <v>375</v>
      </c>
      <c r="H50" s="184" t="s">
        <v>376</v>
      </c>
      <c r="I50" s="184" t="s">
        <v>377</v>
      </c>
      <c r="J50" s="184" t="s">
        <v>378</v>
      </c>
      <c r="K50" s="184" t="s">
        <v>379</v>
      </c>
      <c r="L50" s="184" t="s">
        <v>380</v>
      </c>
      <c r="M50" s="184" t="s">
        <v>381</v>
      </c>
      <c r="N50" s="187"/>
      <c r="P50" s="178"/>
      <c r="Q50" s="178"/>
      <c r="R50" s="178"/>
    </row>
    <row r="51" spans="3:18" x14ac:dyDescent="0.15">
      <c r="C51" s="179">
        <v>30</v>
      </c>
      <c r="D51" s="179">
        <f t="shared" ca="1" si="1"/>
        <v>3</v>
      </c>
      <c r="E51" s="196" t="s">
        <v>178</v>
      </c>
      <c r="F51" s="184" t="s">
        <v>382</v>
      </c>
      <c r="G51" s="184" t="s">
        <v>383</v>
      </c>
      <c r="H51" s="184" t="s">
        <v>384</v>
      </c>
      <c r="I51" s="184"/>
      <c r="J51" s="184"/>
      <c r="K51" s="184"/>
      <c r="L51" s="184"/>
      <c r="M51" s="184"/>
      <c r="N51" s="187"/>
      <c r="P51" s="178"/>
      <c r="Q51" s="178"/>
      <c r="R51" s="178"/>
    </row>
    <row r="52" spans="3:18" x14ac:dyDescent="0.15">
      <c r="C52" s="179">
        <v>31</v>
      </c>
      <c r="D52" s="179">
        <f t="shared" ca="1" si="1"/>
        <v>6</v>
      </c>
      <c r="E52" s="196" t="s">
        <v>180</v>
      </c>
      <c r="F52" s="184" t="s">
        <v>385</v>
      </c>
      <c r="G52" s="184" t="s">
        <v>386</v>
      </c>
      <c r="H52" s="184" t="s">
        <v>387</v>
      </c>
      <c r="I52" s="184" t="s">
        <v>388</v>
      </c>
      <c r="J52" s="184" t="s">
        <v>389</v>
      </c>
      <c r="K52" s="184" t="s">
        <v>390</v>
      </c>
      <c r="L52" s="184"/>
      <c r="M52" s="184"/>
      <c r="N52" s="187"/>
      <c r="P52" s="178"/>
      <c r="Q52" s="178"/>
      <c r="R52" s="178"/>
    </row>
    <row r="53" spans="3:18" x14ac:dyDescent="0.15">
      <c r="C53" s="179">
        <v>32</v>
      </c>
      <c r="D53" s="179">
        <f t="shared" ca="1" si="1"/>
        <v>9</v>
      </c>
      <c r="E53" s="196" t="s">
        <v>182</v>
      </c>
      <c r="F53" s="184" t="s">
        <v>391</v>
      </c>
      <c r="G53" s="184" t="s">
        <v>392</v>
      </c>
      <c r="H53" s="184" t="s">
        <v>393</v>
      </c>
      <c r="I53" s="184" t="s">
        <v>394</v>
      </c>
      <c r="J53" s="184" t="s">
        <v>395</v>
      </c>
      <c r="K53" s="184" t="s">
        <v>396</v>
      </c>
      <c r="L53" s="184" t="s">
        <v>397</v>
      </c>
      <c r="M53" s="184" t="s">
        <v>398</v>
      </c>
      <c r="N53" s="187" t="s">
        <v>399</v>
      </c>
      <c r="P53" s="178"/>
      <c r="Q53" s="178"/>
      <c r="R53" s="178"/>
    </row>
    <row r="54" spans="3:18" x14ac:dyDescent="0.15">
      <c r="C54" s="179">
        <v>33</v>
      </c>
      <c r="D54" s="179">
        <f t="shared" ca="1" si="1"/>
        <v>1</v>
      </c>
      <c r="E54" s="196" t="s">
        <v>184</v>
      </c>
      <c r="F54" s="184" t="s">
        <v>184</v>
      </c>
      <c r="G54" s="186"/>
      <c r="H54" s="186"/>
      <c r="I54" s="184"/>
      <c r="J54" s="184"/>
      <c r="K54" s="184"/>
      <c r="L54" s="184"/>
      <c r="M54" s="184"/>
      <c r="N54" s="187"/>
      <c r="P54" s="178"/>
      <c r="Q54" s="178"/>
      <c r="R54" s="178"/>
    </row>
    <row r="55" spans="3:18" x14ac:dyDescent="0.15">
      <c r="C55" s="179">
        <v>34</v>
      </c>
      <c r="D55" s="179">
        <f t="shared" ca="1" si="1"/>
        <v>1</v>
      </c>
      <c r="E55" s="196" t="s">
        <v>186</v>
      </c>
      <c r="F55" s="184" t="s">
        <v>186</v>
      </c>
      <c r="G55" s="186"/>
      <c r="H55" s="186"/>
      <c r="I55" s="184"/>
      <c r="J55" s="184"/>
      <c r="K55" s="184"/>
      <c r="L55" s="184"/>
      <c r="M55" s="184"/>
      <c r="N55" s="187"/>
      <c r="P55" s="178"/>
      <c r="Q55" s="178"/>
      <c r="R55" s="178"/>
    </row>
    <row r="56" spans="3:18" x14ac:dyDescent="0.15">
      <c r="C56" s="179">
        <v>35</v>
      </c>
      <c r="D56" s="179">
        <f t="shared" ca="1" si="1"/>
        <v>1</v>
      </c>
      <c r="E56" s="196" t="s">
        <v>188</v>
      </c>
      <c r="F56" s="184" t="s">
        <v>188</v>
      </c>
      <c r="G56" s="186"/>
      <c r="H56" s="186"/>
      <c r="I56" s="184"/>
      <c r="J56" s="184"/>
      <c r="K56" s="184"/>
      <c r="L56" s="184"/>
      <c r="M56" s="184"/>
      <c r="N56" s="187"/>
      <c r="P56" s="178"/>
      <c r="Q56" s="178"/>
      <c r="R56" s="178"/>
    </row>
    <row r="57" spans="3:18" x14ac:dyDescent="0.15">
      <c r="C57" s="179">
        <v>36</v>
      </c>
      <c r="D57" s="179">
        <f t="shared" ca="1" si="1"/>
        <v>3</v>
      </c>
      <c r="E57" s="196" t="s">
        <v>190</v>
      </c>
      <c r="F57" s="184" t="s">
        <v>400</v>
      </c>
      <c r="G57" s="184" t="s">
        <v>401</v>
      </c>
      <c r="H57" s="184" t="s">
        <v>402</v>
      </c>
      <c r="I57" s="184"/>
      <c r="J57" s="184"/>
      <c r="K57" s="184"/>
      <c r="L57" s="184"/>
      <c r="M57" s="184"/>
      <c r="N57" s="187"/>
      <c r="P57" s="178"/>
      <c r="Q57" s="178"/>
      <c r="R57" s="178"/>
    </row>
    <row r="58" spans="3:18" x14ac:dyDescent="0.15">
      <c r="C58" s="179">
        <v>37</v>
      </c>
      <c r="D58" s="179">
        <f t="shared" ca="1" si="1"/>
        <v>3</v>
      </c>
      <c r="E58" s="196" t="s">
        <v>192</v>
      </c>
      <c r="F58" s="184" t="s">
        <v>403</v>
      </c>
      <c r="G58" s="184" t="s">
        <v>404</v>
      </c>
      <c r="H58" s="184" t="s">
        <v>405</v>
      </c>
      <c r="I58" s="184"/>
      <c r="J58" s="184"/>
      <c r="K58" s="184"/>
      <c r="L58" s="184"/>
      <c r="M58" s="184"/>
      <c r="N58" s="187"/>
      <c r="P58" s="178"/>
      <c r="Q58" s="178"/>
      <c r="R58" s="178"/>
    </row>
    <row r="59" spans="3:18" x14ac:dyDescent="0.15">
      <c r="C59" s="179">
        <v>38</v>
      </c>
      <c r="D59" s="179">
        <f t="shared" ca="1" si="1"/>
        <v>3</v>
      </c>
      <c r="E59" s="196" t="s">
        <v>194</v>
      </c>
      <c r="F59" s="184" t="s">
        <v>406</v>
      </c>
      <c r="G59" s="184" t="s">
        <v>407</v>
      </c>
      <c r="H59" s="184" t="s">
        <v>408</v>
      </c>
      <c r="I59" s="184"/>
      <c r="J59" s="184"/>
      <c r="K59" s="184"/>
      <c r="L59" s="184"/>
      <c r="M59" s="184"/>
      <c r="N59" s="187"/>
      <c r="P59" s="178"/>
      <c r="Q59" s="178"/>
      <c r="R59" s="178"/>
    </row>
    <row r="60" spans="3:18" x14ac:dyDescent="0.15">
      <c r="C60" s="179">
        <v>39</v>
      </c>
      <c r="D60" s="179">
        <f t="shared" ca="1" si="1"/>
        <v>2</v>
      </c>
      <c r="E60" s="196" t="s">
        <v>196</v>
      </c>
      <c r="F60" s="184" t="s">
        <v>409</v>
      </c>
      <c r="G60" s="184" t="s">
        <v>410</v>
      </c>
      <c r="H60" s="186"/>
      <c r="I60" s="184"/>
      <c r="J60" s="184"/>
      <c r="K60" s="184"/>
      <c r="L60" s="184"/>
      <c r="M60" s="184"/>
      <c r="N60" s="187"/>
      <c r="P60" s="178"/>
      <c r="Q60" s="178"/>
      <c r="R60" s="178"/>
    </row>
    <row r="61" spans="3:18" x14ac:dyDescent="0.15">
      <c r="C61" s="179">
        <v>40</v>
      </c>
      <c r="D61" s="179">
        <f t="shared" ca="1" si="1"/>
        <v>1</v>
      </c>
      <c r="E61" s="196" t="s">
        <v>198</v>
      </c>
      <c r="F61" s="184" t="s">
        <v>198</v>
      </c>
      <c r="G61" s="186"/>
      <c r="H61" s="186"/>
      <c r="I61" s="184"/>
      <c r="J61" s="184"/>
      <c r="K61" s="184"/>
      <c r="L61" s="184"/>
      <c r="M61" s="184"/>
      <c r="N61" s="187"/>
      <c r="P61" s="178"/>
      <c r="Q61" s="178"/>
      <c r="R61" s="178"/>
    </row>
    <row r="62" spans="3:18" x14ac:dyDescent="0.15">
      <c r="C62" s="179">
        <v>41</v>
      </c>
      <c r="D62" s="179">
        <f t="shared" ca="1" si="1"/>
        <v>6</v>
      </c>
      <c r="E62" s="196" t="s">
        <v>200</v>
      </c>
      <c r="F62" s="184" t="s">
        <v>411</v>
      </c>
      <c r="G62" s="184" t="s">
        <v>412</v>
      </c>
      <c r="H62" s="184" t="s">
        <v>413</v>
      </c>
      <c r="I62" s="184" t="s">
        <v>414</v>
      </c>
      <c r="J62" s="184" t="s">
        <v>415</v>
      </c>
      <c r="K62" s="184" t="s">
        <v>416</v>
      </c>
      <c r="L62" s="184"/>
      <c r="M62" s="184"/>
      <c r="N62" s="187"/>
      <c r="P62" s="178"/>
      <c r="Q62" s="178"/>
      <c r="R62" s="178"/>
    </row>
    <row r="63" spans="3:18" x14ac:dyDescent="0.15">
      <c r="C63" s="179">
        <v>42</v>
      </c>
      <c r="D63" s="179">
        <f t="shared" ca="1" si="1"/>
        <v>1</v>
      </c>
      <c r="E63" s="196" t="s">
        <v>202</v>
      </c>
      <c r="F63" s="184" t="s">
        <v>202</v>
      </c>
      <c r="G63" s="186"/>
      <c r="H63" s="186"/>
      <c r="I63" s="184"/>
      <c r="J63" s="184"/>
      <c r="K63" s="184"/>
      <c r="L63" s="184"/>
      <c r="M63" s="184"/>
      <c r="N63" s="187"/>
      <c r="P63" s="178"/>
      <c r="Q63" s="178"/>
      <c r="R63" s="178"/>
    </row>
    <row r="64" spans="3:18" x14ac:dyDescent="0.15">
      <c r="C64" s="179">
        <v>43</v>
      </c>
      <c r="D64" s="179">
        <f t="shared" ca="1" si="1"/>
        <v>4</v>
      </c>
      <c r="E64" s="196" t="s">
        <v>204</v>
      </c>
      <c r="F64" s="184" t="s">
        <v>417</v>
      </c>
      <c r="G64" s="184" t="s">
        <v>418</v>
      </c>
      <c r="H64" s="184" t="s">
        <v>419</v>
      </c>
      <c r="I64" s="184" t="s">
        <v>420</v>
      </c>
      <c r="J64" s="184"/>
      <c r="K64" s="184"/>
      <c r="L64" s="184"/>
      <c r="M64" s="184"/>
      <c r="N64" s="187"/>
      <c r="P64" s="178"/>
      <c r="Q64" s="178"/>
      <c r="R64" s="178"/>
    </row>
    <row r="65" spans="3:18" x14ac:dyDescent="0.15">
      <c r="C65" s="179">
        <v>44</v>
      </c>
      <c r="D65" s="179">
        <f t="shared" ca="1" si="1"/>
        <v>5</v>
      </c>
      <c r="E65" s="196" t="s">
        <v>206</v>
      </c>
      <c r="F65" s="184" t="s">
        <v>421</v>
      </c>
      <c r="G65" s="184" t="s">
        <v>422</v>
      </c>
      <c r="H65" s="184" t="s">
        <v>423</v>
      </c>
      <c r="I65" s="184" t="s">
        <v>424</v>
      </c>
      <c r="J65" s="184" t="s">
        <v>425</v>
      </c>
      <c r="K65" s="184"/>
      <c r="L65" s="184"/>
      <c r="M65" s="184"/>
      <c r="N65" s="187"/>
      <c r="P65" s="178"/>
      <c r="Q65" s="178"/>
      <c r="R65" s="178"/>
    </row>
    <row r="66" spans="3:18" x14ac:dyDescent="0.15">
      <c r="C66" s="179">
        <v>45</v>
      </c>
      <c r="D66" s="179">
        <f t="shared" ca="1" si="1"/>
        <v>4</v>
      </c>
      <c r="E66" s="196" t="s">
        <v>208</v>
      </c>
      <c r="F66" s="184" t="s">
        <v>426</v>
      </c>
      <c r="G66" s="184" t="s">
        <v>427</v>
      </c>
      <c r="H66" s="184" t="s">
        <v>428</v>
      </c>
      <c r="I66" s="184" t="s">
        <v>429</v>
      </c>
      <c r="J66" s="184"/>
      <c r="K66" s="184"/>
      <c r="L66" s="184"/>
      <c r="M66" s="184"/>
      <c r="N66" s="187"/>
      <c r="P66" s="178"/>
      <c r="Q66" s="178"/>
      <c r="R66" s="178"/>
    </row>
    <row r="67" spans="3:18" x14ac:dyDescent="0.15">
      <c r="C67" s="179">
        <v>46</v>
      </c>
      <c r="D67" s="179">
        <f t="shared" ca="1" si="1"/>
        <v>2</v>
      </c>
      <c r="E67" s="196" t="s">
        <v>210</v>
      </c>
      <c r="F67" s="184" t="s">
        <v>430</v>
      </c>
      <c r="G67" s="184" t="s">
        <v>431</v>
      </c>
      <c r="H67" s="186"/>
      <c r="I67" s="184"/>
      <c r="J67" s="184"/>
      <c r="K67" s="184"/>
      <c r="L67" s="184"/>
      <c r="M67" s="184"/>
      <c r="N67" s="187"/>
      <c r="P67" s="178"/>
      <c r="Q67" s="178"/>
      <c r="R67" s="178"/>
    </row>
    <row r="68" spans="3:18" x14ac:dyDescent="0.15">
      <c r="C68" s="179">
        <v>47</v>
      </c>
      <c r="D68" s="179">
        <f t="shared" ca="1" si="1"/>
        <v>2</v>
      </c>
      <c r="E68" s="196" t="s">
        <v>212</v>
      </c>
      <c r="F68" s="184" t="s">
        <v>432</v>
      </c>
      <c r="G68" s="184" t="s">
        <v>433</v>
      </c>
      <c r="H68" s="186"/>
      <c r="I68" s="184"/>
      <c r="J68" s="184"/>
      <c r="K68" s="184"/>
      <c r="L68" s="184"/>
      <c r="M68" s="184"/>
      <c r="N68" s="187"/>
      <c r="P68" s="178"/>
      <c r="Q68" s="178"/>
      <c r="R68" s="178"/>
    </row>
    <row r="69" spans="3:18" x14ac:dyDescent="0.15">
      <c r="C69" s="179">
        <v>48</v>
      </c>
      <c r="D69" s="179">
        <f t="shared" ca="1" si="1"/>
        <v>6</v>
      </c>
      <c r="E69" s="196" t="s">
        <v>214</v>
      </c>
      <c r="F69" s="184" t="s">
        <v>434</v>
      </c>
      <c r="G69" s="184" t="s">
        <v>435</v>
      </c>
      <c r="H69" s="184" t="s">
        <v>436</v>
      </c>
      <c r="I69" s="184" t="s">
        <v>437</v>
      </c>
      <c r="J69" s="184" t="s">
        <v>438</v>
      </c>
      <c r="K69" s="184" t="s">
        <v>439</v>
      </c>
      <c r="L69" s="184"/>
      <c r="M69" s="184"/>
      <c r="N69" s="187"/>
      <c r="P69" s="178"/>
      <c r="Q69" s="178"/>
      <c r="R69" s="178"/>
    </row>
    <row r="70" spans="3:18" x14ac:dyDescent="0.15">
      <c r="C70" s="179">
        <v>49</v>
      </c>
      <c r="D70" s="179">
        <f t="shared" ca="1" si="1"/>
        <v>1</v>
      </c>
      <c r="E70" s="196" t="s">
        <v>705</v>
      </c>
      <c r="F70" s="184" t="s">
        <v>216</v>
      </c>
      <c r="G70" s="186"/>
      <c r="H70" s="186"/>
      <c r="I70" s="184"/>
      <c r="J70" s="184"/>
      <c r="K70" s="184"/>
      <c r="L70" s="184"/>
      <c r="M70" s="184"/>
      <c r="N70" s="187"/>
      <c r="P70" s="178"/>
      <c r="Q70" s="178"/>
      <c r="R70" s="178"/>
    </row>
    <row r="71" spans="3:18" x14ac:dyDescent="0.15">
      <c r="C71" s="179">
        <v>50</v>
      </c>
      <c r="D71" s="179">
        <f t="shared" ca="1" si="1"/>
        <v>1</v>
      </c>
      <c r="E71" s="196" t="s">
        <v>218</v>
      </c>
      <c r="F71" s="184" t="s">
        <v>218</v>
      </c>
      <c r="G71" s="186"/>
      <c r="H71" s="186"/>
      <c r="I71" s="184"/>
      <c r="J71" s="184"/>
      <c r="K71" s="184"/>
      <c r="L71" s="184"/>
      <c r="M71" s="184"/>
      <c r="N71" s="187"/>
      <c r="P71" s="178"/>
      <c r="Q71" s="178"/>
      <c r="R71" s="178"/>
    </row>
    <row r="72" spans="3:18" x14ac:dyDescent="0.15">
      <c r="C72" s="179">
        <v>51</v>
      </c>
      <c r="D72" s="179">
        <f t="shared" ca="1" si="1"/>
        <v>3</v>
      </c>
      <c r="E72" s="196" t="s">
        <v>220</v>
      </c>
      <c r="F72" s="184" t="s">
        <v>440</v>
      </c>
      <c r="G72" s="184" t="s">
        <v>441</v>
      </c>
      <c r="H72" s="184" t="s">
        <v>442</v>
      </c>
      <c r="I72" s="184"/>
      <c r="J72" s="184"/>
      <c r="K72" s="184"/>
      <c r="L72" s="184"/>
      <c r="M72" s="184"/>
      <c r="N72" s="187"/>
      <c r="P72" s="178"/>
      <c r="Q72" s="178"/>
      <c r="R72" s="178"/>
    </row>
    <row r="73" spans="3:18" x14ac:dyDescent="0.15">
      <c r="C73" s="179">
        <v>52</v>
      </c>
      <c r="D73" s="179">
        <f t="shared" ca="1" si="1"/>
        <v>2</v>
      </c>
      <c r="E73" s="196" t="s">
        <v>222</v>
      </c>
      <c r="F73" s="184" t="s">
        <v>443</v>
      </c>
      <c r="G73" s="184" t="s">
        <v>444</v>
      </c>
      <c r="H73" s="186"/>
      <c r="I73" s="184"/>
      <c r="J73" s="184"/>
      <c r="K73" s="184"/>
      <c r="L73" s="184"/>
      <c r="M73" s="184"/>
      <c r="N73" s="187"/>
      <c r="P73" s="178"/>
      <c r="Q73" s="178"/>
      <c r="R73" s="178"/>
    </row>
    <row r="74" spans="3:18" x14ac:dyDescent="0.15">
      <c r="C74" s="179">
        <v>53</v>
      </c>
      <c r="D74" s="179">
        <f t="shared" ca="1" si="1"/>
        <v>6</v>
      </c>
      <c r="E74" s="196" t="s">
        <v>711</v>
      </c>
      <c r="F74" s="184" t="s">
        <v>445</v>
      </c>
      <c r="G74" s="184" t="s">
        <v>446</v>
      </c>
      <c r="H74" s="184" t="s">
        <v>447</v>
      </c>
      <c r="I74" s="184" t="s">
        <v>448</v>
      </c>
      <c r="J74" s="184" t="s">
        <v>449</v>
      </c>
      <c r="K74" s="184" t="s">
        <v>450</v>
      </c>
      <c r="L74" s="184"/>
      <c r="M74" s="184"/>
      <c r="N74" s="187"/>
      <c r="P74" s="178"/>
      <c r="Q74" s="178"/>
      <c r="R74" s="178"/>
    </row>
    <row r="75" spans="3:18" x14ac:dyDescent="0.15">
      <c r="C75" s="179">
        <v>54</v>
      </c>
      <c r="D75" s="179">
        <f t="shared" ca="1" si="1"/>
        <v>4</v>
      </c>
      <c r="E75" s="196" t="s">
        <v>225</v>
      </c>
      <c r="F75" s="184" t="s">
        <v>451</v>
      </c>
      <c r="G75" s="184" t="s">
        <v>452</v>
      </c>
      <c r="H75" s="184" t="s">
        <v>453</v>
      </c>
      <c r="I75" s="184" t="s">
        <v>454</v>
      </c>
      <c r="J75" s="184"/>
      <c r="K75" s="184"/>
      <c r="L75" s="184"/>
      <c r="M75" s="184"/>
      <c r="N75" s="187"/>
      <c r="P75" s="178"/>
      <c r="Q75" s="178"/>
      <c r="R75" s="178"/>
    </row>
    <row r="76" spans="3:18" x14ac:dyDescent="0.15">
      <c r="C76" s="179">
        <v>55</v>
      </c>
      <c r="D76" s="179">
        <f t="shared" ca="1" si="1"/>
        <v>4</v>
      </c>
      <c r="E76" s="196" t="s">
        <v>227</v>
      </c>
      <c r="F76" s="184" t="s">
        <v>455</v>
      </c>
      <c r="G76" s="184" t="s">
        <v>456</v>
      </c>
      <c r="H76" s="184" t="s">
        <v>457</v>
      </c>
      <c r="I76" s="184" t="s">
        <v>458</v>
      </c>
      <c r="J76" s="184"/>
      <c r="K76" s="184"/>
      <c r="L76" s="184"/>
      <c r="M76" s="184"/>
      <c r="N76" s="187"/>
      <c r="P76" s="178"/>
      <c r="Q76" s="178"/>
      <c r="R76" s="178"/>
    </row>
    <row r="77" spans="3:18" x14ac:dyDescent="0.15">
      <c r="C77" s="179">
        <v>56</v>
      </c>
      <c r="D77" s="179">
        <f t="shared" ca="1" si="1"/>
        <v>2</v>
      </c>
      <c r="E77" s="196" t="s">
        <v>229</v>
      </c>
      <c r="F77" s="184" t="s">
        <v>459</v>
      </c>
      <c r="G77" s="184" t="s">
        <v>460</v>
      </c>
      <c r="H77" s="186"/>
      <c r="I77" s="184"/>
      <c r="J77" s="184"/>
      <c r="K77" s="184"/>
      <c r="L77" s="184"/>
      <c r="M77" s="184"/>
      <c r="N77" s="187"/>
      <c r="P77" s="178"/>
      <c r="Q77" s="178"/>
      <c r="R77" s="178"/>
    </row>
    <row r="78" spans="3:18" x14ac:dyDescent="0.15">
      <c r="C78" s="179">
        <v>57</v>
      </c>
      <c r="D78" s="179">
        <f t="shared" ca="1" si="1"/>
        <v>5</v>
      </c>
      <c r="E78" s="196" t="s">
        <v>231</v>
      </c>
      <c r="F78" s="184" t="s">
        <v>461</v>
      </c>
      <c r="G78" s="184" t="s">
        <v>462</v>
      </c>
      <c r="H78" s="184" t="s">
        <v>463</v>
      </c>
      <c r="I78" s="184" t="s">
        <v>464</v>
      </c>
      <c r="J78" s="184" t="s">
        <v>465</v>
      </c>
      <c r="K78" s="184"/>
      <c r="L78" s="184"/>
      <c r="M78" s="184"/>
      <c r="N78" s="187"/>
      <c r="P78" s="178"/>
      <c r="Q78" s="178"/>
      <c r="R78" s="178"/>
    </row>
    <row r="79" spans="3:18" x14ac:dyDescent="0.15">
      <c r="C79" s="179">
        <v>58</v>
      </c>
      <c r="D79" s="179">
        <f t="shared" ca="1" si="1"/>
        <v>7</v>
      </c>
      <c r="E79" s="196" t="s">
        <v>233</v>
      </c>
      <c r="F79" s="184" t="s">
        <v>466</v>
      </c>
      <c r="G79" s="184" t="s">
        <v>467</v>
      </c>
      <c r="H79" s="184" t="s">
        <v>468</v>
      </c>
      <c r="I79" s="184" t="s">
        <v>469</v>
      </c>
      <c r="J79" s="184" t="s">
        <v>470</v>
      </c>
      <c r="K79" s="184" t="s">
        <v>471</v>
      </c>
      <c r="L79" s="184" t="s">
        <v>472</v>
      </c>
      <c r="M79" s="184"/>
      <c r="N79" s="187"/>
      <c r="P79" s="178"/>
      <c r="Q79" s="178"/>
      <c r="R79" s="178"/>
    </row>
    <row r="80" spans="3:18" x14ac:dyDescent="0.15">
      <c r="C80" s="179">
        <v>59</v>
      </c>
      <c r="D80" s="179">
        <f t="shared" ca="1" si="1"/>
        <v>3</v>
      </c>
      <c r="E80" s="196" t="s">
        <v>235</v>
      </c>
      <c r="F80" s="184" t="s">
        <v>473</v>
      </c>
      <c r="G80" s="184" t="s">
        <v>474</v>
      </c>
      <c r="H80" s="184" t="s">
        <v>475</v>
      </c>
      <c r="I80" s="184"/>
      <c r="J80" s="184"/>
      <c r="K80" s="184"/>
      <c r="L80" s="184"/>
      <c r="M80" s="184"/>
      <c r="N80" s="187"/>
      <c r="P80" s="178"/>
      <c r="Q80" s="178"/>
      <c r="R80" s="178"/>
    </row>
    <row r="81" spans="3:18" x14ac:dyDescent="0.15">
      <c r="C81" s="179">
        <v>60</v>
      </c>
      <c r="D81" s="179">
        <f t="shared" ca="1" si="1"/>
        <v>9</v>
      </c>
      <c r="E81" s="196" t="s">
        <v>237</v>
      </c>
      <c r="F81" s="184" t="s">
        <v>476</v>
      </c>
      <c r="G81" s="184" t="s">
        <v>477</v>
      </c>
      <c r="H81" s="184" t="s">
        <v>478</v>
      </c>
      <c r="I81" s="184" t="s">
        <v>479</v>
      </c>
      <c r="J81" s="184" t="s">
        <v>480</v>
      </c>
      <c r="K81" s="184" t="s">
        <v>481</v>
      </c>
      <c r="L81" s="184" t="s">
        <v>482</v>
      </c>
      <c r="M81" s="184" t="s">
        <v>483</v>
      </c>
      <c r="N81" s="187" t="s">
        <v>484</v>
      </c>
      <c r="P81" s="178"/>
      <c r="Q81" s="178"/>
      <c r="R81" s="178"/>
    </row>
    <row r="82" spans="3:18" x14ac:dyDescent="0.15">
      <c r="C82" s="179">
        <v>61</v>
      </c>
      <c r="D82" s="179">
        <f t="shared" ca="1" si="1"/>
        <v>3</v>
      </c>
      <c r="E82" s="196" t="s">
        <v>239</v>
      </c>
      <c r="F82" s="184" t="s">
        <v>485</v>
      </c>
      <c r="G82" s="184" t="s">
        <v>486</v>
      </c>
      <c r="H82" s="184" t="s">
        <v>487</v>
      </c>
      <c r="I82" s="184"/>
      <c r="J82" s="184"/>
      <c r="K82" s="184"/>
      <c r="L82" s="184"/>
      <c r="M82" s="184"/>
      <c r="N82" s="187"/>
      <c r="P82" s="178"/>
      <c r="Q82" s="178"/>
      <c r="R82" s="178"/>
    </row>
    <row r="83" spans="3:18" x14ac:dyDescent="0.15">
      <c r="C83" s="179">
        <v>62</v>
      </c>
      <c r="D83" s="179">
        <f t="shared" ca="1" si="1"/>
        <v>2</v>
      </c>
      <c r="E83" s="196" t="s">
        <v>241</v>
      </c>
      <c r="F83" s="184" t="s">
        <v>488</v>
      </c>
      <c r="G83" s="184" t="s">
        <v>489</v>
      </c>
      <c r="H83" s="186"/>
      <c r="I83" s="184"/>
      <c r="J83" s="184"/>
      <c r="K83" s="184"/>
      <c r="L83" s="184"/>
      <c r="M83" s="184"/>
      <c r="N83" s="187"/>
      <c r="P83" s="178"/>
      <c r="Q83" s="178"/>
      <c r="R83" s="178"/>
    </row>
    <row r="84" spans="3:18" x14ac:dyDescent="0.15">
      <c r="C84" s="179">
        <v>63</v>
      </c>
      <c r="D84" s="179">
        <f t="shared" ca="1" si="1"/>
        <v>2</v>
      </c>
      <c r="E84" s="196" t="s">
        <v>243</v>
      </c>
      <c r="F84" s="184" t="s">
        <v>490</v>
      </c>
      <c r="G84" s="184" t="s">
        <v>491</v>
      </c>
      <c r="H84" s="186"/>
      <c r="I84" s="184"/>
      <c r="J84" s="184"/>
      <c r="K84" s="184"/>
      <c r="L84" s="184"/>
      <c r="M84" s="184"/>
      <c r="N84" s="187"/>
      <c r="P84" s="178"/>
      <c r="Q84" s="178"/>
      <c r="R84" s="178"/>
    </row>
    <row r="85" spans="3:18" x14ac:dyDescent="0.15">
      <c r="C85" s="179">
        <v>64</v>
      </c>
      <c r="D85" s="179">
        <f t="shared" ca="1" si="1"/>
        <v>4</v>
      </c>
      <c r="E85" s="196" t="s">
        <v>712</v>
      </c>
      <c r="F85" s="184" t="s">
        <v>492</v>
      </c>
      <c r="G85" s="184" t="s">
        <v>493</v>
      </c>
      <c r="H85" s="184" t="s">
        <v>494</v>
      </c>
      <c r="I85" s="184" t="s">
        <v>495</v>
      </c>
      <c r="J85" s="184"/>
      <c r="K85" s="184"/>
      <c r="L85" s="184"/>
      <c r="M85" s="184"/>
      <c r="N85" s="187"/>
      <c r="P85" s="178"/>
      <c r="Q85" s="178"/>
      <c r="R85" s="178"/>
    </row>
    <row r="86" spans="3:18" x14ac:dyDescent="0.15">
      <c r="C86" s="179">
        <v>65</v>
      </c>
      <c r="D86" s="179">
        <f t="shared" ref="D86:D118" ca="1" si="2">COUNTA(INDIRECT(E86))</f>
        <v>2</v>
      </c>
      <c r="E86" s="196" t="s">
        <v>713</v>
      </c>
      <c r="F86" s="184" t="s">
        <v>496</v>
      </c>
      <c r="G86" s="184" t="s">
        <v>497</v>
      </c>
      <c r="H86" s="186"/>
      <c r="I86" s="184"/>
      <c r="J86" s="184"/>
      <c r="K86" s="184"/>
      <c r="L86" s="184"/>
      <c r="M86" s="184"/>
      <c r="N86" s="187"/>
      <c r="P86" s="178"/>
      <c r="Q86" s="178"/>
      <c r="R86" s="178"/>
    </row>
    <row r="87" spans="3:18" x14ac:dyDescent="0.15">
      <c r="C87" s="179">
        <v>66</v>
      </c>
      <c r="D87" s="179">
        <f t="shared" ca="1" si="2"/>
        <v>3</v>
      </c>
      <c r="E87" s="196" t="s">
        <v>247</v>
      </c>
      <c r="F87" s="184" t="s">
        <v>498</v>
      </c>
      <c r="G87" s="184" t="s">
        <v>499</v>
      </c>
      <c r="H87" s="184" t="s">
        <v>500</v>
      </c>
      <c r="I87" s="184"/>
      <c r="J87" s="184"/>
      <c r="K87" s="184"/>
      <c r="L87" s="184"/>
      <c r="M87" s="184"/>
      <c r="N87" s="187"/>
      <c r="P87" s="178"/>
      <c r="Q87" s="178"/>
      <c r="R87" s="178"/>
    </row>
    <row r="88" spans="3:18" x14ac:dyDescent="0.15">
      <c r="C88" s="179">
        <v>67</v>
      </c>
      <c r="D88" s="179">
        <f t="shared" ca="1" si="2"/>
        <v>5</v>
      </c>
      <c r="E88" s="196" t="s">
        <v>714</v>
      </c>
      <c r="F88" s="184" t="s">
        <v>501</v>
      </c>
      <c r="G88" s="184" t="s">
        <v>502</v>
      </c>
      <c r="H88" s="184" t="s">
        <v>503</v>
      </c>
      <c r="I88" s="184" t="s">
        <v>504</v>
      </c>
      <c r="J88" s="184" t="s">
        <v>505</v>
      </c>
      <c r="K88" s="184"/>
      <c r="L88" s="184"/>
      <c r="M88" s="184"/>
      <c r="N88" s="187"/>
      <c r="P88" s="178"/>
      <c r="Q88" s="178"/>
      <c r="R88" s="178"/>
    </row>
    <row r="89" spans="3:18" x14ac:dyDescent="0.15">
      <c r="C89" s="179">
        <v>68</v>
      </c>
      <c r="D89" s="179">
        <f t="shared" ca="1" si="2"/>
        <v>2</v>
      </c>
      <c r="E89" s="196" t="s">
        <v>250</v>
      </c>
      <c r="F89" s="184" t="s">
        <v>506</v>
      </c>
      <c r="G89" s="184" t="s">
        <v>507</v>
      </c>
      <c r="H89" s="186"/>
      <c r="I89" s="184"/>
      <c r="J89" s="184"/>
      <c r="K89" s="184"/>
      <c r="L89" s="184"/>
      <c r="M89" s="184"/>
      <c r="N89" s="187"/>
      <c r="P89" s="178"/>
      <c r="Q89" s="178"/>
      <c r="R89" s="178"/>
    </row>
    <row r="90" spans="3:18" x14ac:dyDescent="0.15">
      <c r="C90" s="179">
        <v>69</v>
      </c>
      <c r="D90" s="179">
        <f t="shared" ca="1" si="2"/>
        <v>4</v>
      </c>
      <c r="E90" s="196" t="s">
        <v>252</v>
      </c>
      <c r="F90" s="184" t="s">
        <v>508</v>
      </c>
      <c r="G90" s="184" t="s">
        <v>509</v>
      </c>
      <c r="H90" s="184" t="s">
        <v>510</v>
      </c>
      <c r="I90" s="184" t="s">
        <v>511</v>
      </c>
      <c r="J90" s="184"/>
      <c r="K90" s="184"/>
      <c r="L90" s="184"/>
      <c r="M90" s="184"/>
      <c r="N90" s="187"/>
      <c r="P90" s="178"/>
      <c r="Q90" s="178"/>
      <c r="R90" s="178"/>
    </row>
    <row r="91" spans="3:18" x14ac:dyDescent="0.15">
      <c r="C91" s="179">
        <v>70</v>
      </c>
      <c r="D91" s="179">
        <f t="shared" ca="1" si="2"/>
        <v>6</v>
      </c>
      <c r="E91" s="196" t="s">
        <v>254</v>
      </c>
      <c r="F91" s="184" t="s">
        <v>512</v>
      </c>
      <c r="G91" s="184" t="s">
        <v>513</v>
      </c>
      <c r="H91" s="184" t="s">
        <v>514</v>
      </c>
      <c r="I91" s="184" t="s">
        <v>515</v>
      </c>
      <c r="J91" s="184" t="s">
        <v>516</v>
      </c>
      <c r="K91" s="184" t="s">
        <v>517</v>
      </c>
      <c r="L91" s="184"/>
      <c r="M91" s="184"/>
      <c r="N91" s="187"/>
      <c r="P91" s="178"/>
      <c r="Q91" s="178"/>
      <c r="R91" s="178"/>
    </row>
    <row r="92" spans="3:18" x14ac:dyDescent="0.15">
      <c r="C92" s="179">
        <v>71</v>
      </c>
      <c r="D92" s="179">
        <f t="shared" ca="1" si="2"/>
        <v>2</v>
      </c>
      <c r="E92" s="196" t="s">
        <v>256</v>
      </c>
      <c r="F92" s="184" t="s">
        <v>518</v>
      </c>
      <c r="G92" s="184" t="s">
        <v>519</v>
      </c>
      <c r="H92" s="186"/>
      <c r="I92" s="184"/>
      <c r="J92" s="184"/>
      <c r="K92" s="184"/>
      <c r="L92" s="184"/>
      <c r="M92" s="184"/>
      <c r="N92" s="187"/>
      <c r="P92" s="178"/>
      <c r="Q92" s="178"/>
      <c r="R92" s="178"/>
    </row>
    <row r="93" spans="3:18" x14ac:dyDescent="0.15">
      <c r="C93" s="179">
        <v>72</v>
      </c>
      <c r="D93" s="179">
        <f t="shared" ca="1" si="2"/>
        <v>9</v>
      </c>
      <c r="E93" s="196" t="s">
        <v>706</v>
      </c>
      <c r="F93" s="184" t="s">
        <v>520</v>
      </c>
      <c r="G93" s="184" t="s">
        <v>521</v>
      </c>
      <c r="H93" s="184" t="s">
        <v>522</v>
      </c>
      <c r="I93" s="184" t="s">
        <v>523</v>
      </c>
      <c r="J93" s="184" t="s">
        <v>524</v>
      </c>
      <c r="K93" s="184" t="s">
        <v>525</v>
      </c>
      <c r="L93" s="184" t="s">
        <v>526</v>
      </c>
      <c r="M93" s="184" t="s">
        <v>527</v>
      </c>
      <c r="N93" s="187" t="s">
        <v>528</v>
      </c>
      <c r="P93" s="178"/>
      <c r="Q93" s="178"/>
      <c r="R93" s="178"/>
    </row>
    <row r="94" spans="3:18" x14ac:dyDescent="0.15">
      <c r="C94" s="179">
        <v>73</v>
      </c>
      <c r="D94" s="179">
        <f t="shared" ca="1" si="2"/>
        <v>1</v>
      </c>
      <c r="E94" s="196" t="s">
        <v>259</v>
      </c>
      <c r="F94" s="184" t="s">
        <v>259</v>
      </c>
      <c r="G94" s="186"/>
      <c r="H94" s="186"/>
      <c r="I94" s="184"/>
      <c r="J94" s="184"/>
      <c r="K94" s="184"/>
      <c r="L94" s="184"/>
      <c r="M94" s="184"/>
      <c r="N94" s="187"/>
      <c r="P94" s="178"/>
      <c r="Q94" s="178"/>
      <c r="R94" s="178"/>
    </row>
    <row r="95" spans="3:18" x14ac:dyDescent="0.15">
      <c r="C95" s="179">
        <v>74</v>
      </c>
      <c r="D95" s="179">
        <f t="shared" ca="1" si="2"/>
        <v>7</v>
      </c>
      <c r="E95" s="196" t="s">
        <v>707</v>
      </c>
      <c r="F95" s="184" t="s">
        <v>529</v>
      </c>
      <c r="G95" s="184" t="s">
        <v>530</v>
      </c>
      <c r="H95" s="184" t="s">
        <v>531</v>
      </c>
      <c r="I95" s="184" t="s">
        <v>532</v>
      </c>
      <c r="J95" s="184" t="s">
        <v>533</v>
      </c>
      <c r="K95" s="184" t="s">
        <v>534</v>
      </c>
      <c r="L95" s="184" t="s">
        <v>535</v>
      </c>
      <c r="M95" s="184"/>
      <c r="N95" s="187"/>
      <c r="P95" s="178"/>
      <c r="Q95" s="178"/>
      <c r="R95" s="178"/>
    </row>
    <row r="96" spans="3:18" x14ac:dyDescent="0.15">
      <c r="C96" s="179">
        <v>75</v>
      </c>
      <c r="D96" s="179">
        <f t="shared" ca="1" si="2"/>
        <v>4</v>
      </c>
      <c r="E96" s="196" t="s">
        <v>262</v>
      </c>
      <c r="F96" s="184" t="s">
        <v>536</v>
      </c>
      <c r="G96" s="184" t="s">
        <v>537</v>
      </c>
      <c r="H96" s="184" t="s">
        <v>538</v>
      </c>
      <c r="I96" s="184" t="s">
        <v>539</v>
      </c>
      <c r="J96" s="184"/>
      <c r="K96" s="184"/>
      <c r="L96" s="184"/>
      <c r="M96" s="184"/>
      <c r="N96" s="187"/>
      <c r="P96" s="178"/>
      <c r="Q96" s="178"/>
      <c r="R96" s="178"/>
    </row>
    <row r="97" spans="3:18" x14ac:dyDescent="0.15">
      <c r="C97" s="179">
        <v>76</v>
      </c>
      <c r="D97" s="179">
        <f t="shared" ca="1" si="2"/>
        <v>8</v>
      </c>
      <c r="E97" s="196" t="s">
        <v>264</v>
      </c>
      <c r="F97" s="184" t="s">
        <v>540</v>
      </c>
      <c r="G97" s="184" t="s">
        <v>541</v>
      </c>
      <c r="H97" s="184" t="s">
        <v>542</v>
      </c>
      <c r="I97" s="184" t="s">
        <v>543</v>
      </c>
      <c r="J97" s="184" t="s">
        <v>544</v>
      </c>
      <c r="K97" s="184" t="s">
        <v>545</v>
      </c>
      <c r="L97" s="184" t="s">
        <v>546</v>
      </c>
      <c r="M97" s="184" t="s">
        <v>547</v>
      </c>
      <c r="N97" s="187"/>
      <c r="P97" s="178"/>
      <c r="Q97" s="178"/>
      <c r="R97" s="178"/>
    </row>
    <row r="98" spans="3:18" x14ac:dyDescent="0.15">
      <c r="C98" s="179">
        <v>77</v>
      </c>
      <c r="D98" s="179">
        <f t="shared" ca="1" si="2"/>
        <v>2</v>
      </c>
      <c r="E98" s="196" t="s">
        <v>266</v>
      </c>
      <c r="F98" s="184" t="s">
        <v>548</v>
      </c>
      <c r="G98" s="184" t="s">
        <v>549</v>
      </c>
      <c r="H98" s="186"/>
      <c r="I98" s="184"/>
      <c r="J98" s="184"/>
      <c r="K98" s="184"/>
      <c r="L98" s="184"/>
      <c r="M98" s="184"/>
      <c r="N98" s="187"/>
      <c r="P98" s="178"/>
      <c r="Q98" s="178"/>
      <c r="R98" s="178"/>
    </row>
    <row r="99" spans="3:18" x14ac:dyDescent="0.15">
      <c r="C99" s="179">
        <v>78</v>
      </c>
      <c r="D99" s="179">
        <f t="shared" ca="1" si="2"/>
        <v>6</v>
      </c>
      <c r="E99" s="196" t="s">
        <v>268</v>
      </c>
      <c r="F99" s="184" t="s">
        <v>550</v>
      </c>
      <c r="G99" s="184" t="s">
        <v>551</v>
      </c>
      <c r="H99" s="184" t="s">
        <v>552</v>
      </c>
      <c r="I99" s="184" t="s">
        <v>553</v>
      </c>
      <c r="J99" s="184" t="s">
        <v>554</v>
      </c>
      <c r="K99" s="184" t="s">
        <v>555</v>
      </c>
      <c r="L99" s="184"/>
      <c r="M99" s="184"/>
      <c r="N99" s="187"/>
      <c r="P99" s="178"/>
      <c r="Q99" s="178"/>
      <c r="R99" s="178"/>
    </row>
    <row r="100" spans="3:18" x14ac:dyDescent="0.15">
      <c r="C100" s="179">
        <v>79</v>
      </c>
      <c r="D100" s="179">
        <f t="shared" ca="1" si="2"/>
        <v>7</v>
      </c>
      <c r="E100" s="196" t="s">
        <v>270</v>
      </c>
      <c r="F100" s="184" t="s">
        <v>556</v>
      </c>
      <c r="G100" s="184" t="s">
        <v>557</v>
      </c>
      <c r="H100" s="184" t="s">
        <v>558</v>
      </c>
      <c r="I100" s="184" t="s">
        <v>559</v>
      </c>
      <c r="J100" s="184" t="s">
        <v>560</v>
      </c>
      <c r="K100" s="184" t="s">
        <v>561</v>
      </c>
      <c r="L100" s="184" t="s">
        <v>562</v>
      </c>
      <c r="M100" s="184"/>
      <c r="N100" s="187"/>
      <c r="P100" s="178"/>
      <c r="Q100" s="178"/>
      <c r="R100" s="178"/>
    </row>
    <row r="101" spans="3:18" x14ac:dyDescent="0.15">
      <c r="C101" s="179">
        <v>80</v>
      </c>
      <c r="D101" s="179">
        <f t="shared" ca="1" si="2"/>
        <v>7</v>
      </c>
      <c r="E101" s="196" t="s">
        <v>272</v>
      </c>
      <c r="F101" s="184" t="s">
        <v>563</v>
      </c>
      <c r="G101" s="184" t="s">
        <v>564</v>
      </c>
      <c r="H101" s="184" t="s">
        <v>565</v>
      </c>
      <c r="I101" s="184" t="s">
        <v>566</v>
      </c>
      <c r="J101" s="184" t="s">
        <v>567</v>
      </c>
      <c r="K101" s="184" t="s">
        <v>568</v>
      </c>
      <c r="L101" s="184" t="s">
        <v>569</v>
      </c>
      <c r="M101" s="184"/>
      <c r="N101" s="187"/>
      <c r="P101" s="178"/>
      <c r="Q101" s="178"/>
      <c r="R101" s="178"/>
    </row>
    <row r="102" spans="3:18" x14ac:dyDescent="0.15">
      <c r="C102" s="179">
        <v>81</v>
      </c>
      <c r="D102" s="179">
        <f t="shared" ca="1" si="2"/>
        <v>9</v>
      </c>
      <c r="E102" s="196" t="s">
        <v>274</v>
      </c>
      <c r="F102" s="184" t="s">
        <v>570</v>
      </c>
      <c r="G102" s="184" t="s">
        <v>571</v>
      </c>
      <c r="H102" s="184" t="s">
        <v>572</v>
      </c>
      <c r="I102" s="184" t="s">
        <v>573</v>
      </c>
      <c r="J102" s="184" t="s">
        <v>574</v>
      </c>
      <c r="K102" s="184" t="s">
        <v>575</v>
      </c>
      <c r="L102" s="184" t="s">
        <v>576</v>
      </c>
      <c r="M102" s="184" t="s">
        <v>577</v>
      </c>
      <c r="N102" s="187" t="s">
        <v>578</v>
      </c>
      <c r="P102" s="178"/>
      <c r="Q102" s="178"/>
      <c r="R102" s="178"/>
    </row>
    <row r="103" spans="3:18" x14ac:dyDescent="0.15">
      <c r="C103" s="179">
        <v>82</v>
      </c>
      <c r="D103" s="179">
        <f t="shared" ca="1" si="2"/>
        <v>5</v>
      </c>
      <c r="E103" s="196" t="s">
        <v>715</v>
      </c>
      <c r="F103" s="184" t="s">
        <v>579</v>
      </c>
      <c r="G103" s="184" t="s">
        <v>580</v>
      </c>
      <c r="H103" s="184" t="s">
        <v>581</v>
      </c>
      <c r="I103" s="184" t="s">
        <v>582</v>
      </c>
      <c r="J103" s="184" t="s">
        <v>583</v>
      </c>
      <c r="K103" s="184"/>
      <c r="L103" s="184"/>
      <c r="M103" s="184"/>
      <c r="N103" s="187"/>
      <c r="P103" s="178"/>
      <c r="Q103" s="178"/>
      <c r="R103" s="178"/>
    </row>
    <row r="104" spans="3:18" x14ac:dyDescent="0.15">
      <c r="C104" s="179">
        <v>83</v>
      </c>
      <c r="D104" s="179">
        <f t="shared" ca="1" si="2"/>
        <v>6</v>
      </c>
      <c r="E104" s="196" t="s">
        <v>277</v>
      </c>
      <c r="F104" s="184" t="s">
        <v>584</v>
      </c>
      <c r="G104" s="184" t="s">
        <v>585</v>
      </c>
      <c r="H104" s="184" t="s">
        <v>586</v>
      </c>
      <c r="I104" s="184" t="s">
        <v>587</v>
      </c>
      <c r="J104" s="184" t="s">
        <v>588</v>
      </c>
      <c r="K104" s="184" t="s">
        <v>589</v>
      </c>
      <c r="L104" s="184"/>
      <c r="M104" s="184"/>
      <c r="N104" s="187"/>
      <c r="P104" s="178"/>
      <c r="Q104" s="178"/>
      <c r="R104" s="178"/>
    </row>
    <row r="105" spans="3:18" x14ac:dyDescent="0.15">
      <c r="C105" s="179">
        <v>84</v>
      </c>
      <c r="D105" s="179">
        <f t="shared" ca="1" si="2"/>
        <v>3</v>
      </c>
      <c r="E105" s="196" t="s">
        <v>279</v>
      </c>
      <c r="F105" s="184" t="s">
        <v>590</v>
      </c>
      <c r="G105" s="184" t="s">
        <v>591</v>
      </c>
      <c r="H105" s="184" t="s">
        <v>592</v>
      </c>
      <c r="I105" s="184"/>
      <c r="J105" s="184"/>
      <c r="K105" s="184"/>
      <c r="L105" s="184"/>
      <c r="M105" s="184"/>
      <c r="N105" s="187"/>
      <c r="P105" s="178"/>
      <c r="Q105" s="178"/>
      <c r="R105" s="178"/>
    </row>
    <row r="106" spans="3:18" x14ac:dyDescent="0.15">
      <c r="C106" s="179">
        <v>85</v>
      </c>
      <c r="D106" s="179">
        <f t="shared" ca="1" si="2"/>
        <v>6</v>
      </c>
      <c r="E106" s="196" t="s">
        <v>281</v>
      </c>
      <c r="F106" s="184" t="s">
        <v>593</v>
      </c>
      <c r="G106" s="184" t="s">
        <v>594</v>
      </c>
      <c r="H106" s="184" t="s">
        <v>595</v>
      </c>
      <c r="I106" s="184" t="s">
        <v>596</v>
      </c>
      <c r="J106" s="184" t="s">
        <v>597</v>
      </c>
      <c r="K106" s="184" t="s">
        <v>598</v>
      </c>
      <c r="L106" s="184"/>
      <c r="M106" s="184"/>
      <c r="N106" s="187"/>
      <c r="P106" s="178"/>
      <c r="Q106" s="178"/>
      <c r="R106" s="178"/>
    </row>
    <row r="107" spans="3:18" x14ac:dyDescent="0.15">
      <c r="C107" s="179">
        <v>86</v>
      </c>
      <c r="D107" s="179">
        <f t="shared" ca="1" si="2"/>
        <v>2</v>
      </c>
      <c r="E107" s="196" t="s">
        <v>283</v>
      </c>
      <c r="F107" s="184" t="s">
        <v>283</v>
      </c>
      <c r="G107" s="184" t="s">
        <v>599</v>
      </c>
      <c r="H107" s="186"/>
      <c r="I107" s="184"/>
      <c r="J107" s="184"/>
      <c r="K107" s="184"/>
      <c r="L107" s="184"/>
      <c r="M107" s="184"/>
      <c r="N107" s="187"/>
      <c r="P107" s="178"/>
      <c r="Q107" s="178"/>
      <c r="R107" s="178"/>
    </row>
    <row r="108" spans="3:18" x14ac:dyDescent="0.15">
      <c r="C108" s="179">
        <v>87</v>
      </c>
      <c r="D108" s="179">
        <f t="shared" ca="1" si="2"/>
        <v>2</v>
      </c>
      <c r="E108" s="196" t="s">
        <v>708</v>
      </c>
      <c r="F108" s="184" t="s">
        <v>600</v>
      </c>
      <c r="G108" s="184" t="s">
        <v>601</v>
      </c>
      <c r="H108" s="186"/>
      <c r="I108" s="184"/>
      <c r="J108" s="184"/>
      <c r="K108" s="184"/>
      <c r="L108" s="184"/>
      <c r="M108" s="184"/>
      <c r="N108" s="187"/>
      <c r="P108" s="178"/>
      <c r="Q108" s="178"/>
      <c r="R108" s="178"/>
    </row>
    <row r="109" spans="3:18" x14ac:dyDescent="0.15">
      <c r="C109" s="179">
        <v>88</v>
      </c>
      <c r="D109" s="179">
        <f t="shared" ca="1" si="2"/>
        <v>3</v>
      </c>
      <c r="E109" s="196" t="s">
        <v>286</v>
      </c>
      <c r="F109" s="184" t="s">
        <v>602</v>
      </c>
      <c r="G109" s="184" t="s">
        <v>603</v>
      </c>
      <c r="H109" s="184" t="s">
        <v>604</v>
      </c>
      <c r="I109" s="184"/>
      <c r="J109" s="184"/>
      <c r="K109" s="184"/>
      <c r="L109" s="184"/>
      <c r="M109" s="184"/>
      <c r="N109" s="187"/>
      <c r="P109" s="178"/>
      <c r="Q109" s="178"/>
      <c r="R109" s="178"/>
    </row>
    <row r="110" spans="3:18" x14ac:dyDescent="0.15">
      <c r="C110" s="179">
        <v>89</v>
      </c>
      <c r="D110" s="179">
        <f t="shared" ca="1" si="2"/>
        <v>1</v>
      </c>
      <c r="E110" s="196" t="s">
        <v>288</v>
      </c>
      <c r="F110" s="184" t="s">
        <v>288</v>
      </c>
      <c r="G110" s="186"/>
      <c r="H110" s="186"/>
      <c r="I110" s="184"/>
      <c r="J110" s="184"/>
      <c r="K110" s="184"/>
      <c r="L110" s="184"/>
      <c r="M110" s="184"/>
      <c r="N110" s="187"/>
      <c r="P110" s="178"/>
      <c r="Q110" s="178"/>
      <c r="R110" s="178"/>
    </row>
    <row r="111" spans="3:18" x14ac:dyDescent="0.15">
      <c r="C111" s="179">
        <v>90</v>
      </c>
      <c r="D111" s="179">
        <f t="shared" ca="1" si="2"/>
        <v>4</v>
      </c>
      <c r="E111" s="196" t="s">
        <v>709</v>
      </c>
      <c r="F111" s="184" t="s">
        <v>605</v>
      </c>
      <c r="G111" s="184" t="s">
        <v>606</v>
      </c>
      <c r="H111" s="184" t="s">
        <v>607</v>
      </c>
      <c r="I111" s="184" t="s">
        <v>608</v>
      </c>
      <c r="J111" s="184"/>
      <c r="K111" s="184"/>
      <c r="L111" s="184"/>
      <c r="M111" s="184"/>
      <c r="N111" s="187"/>
      <c r="P111" s="178"/>
      <c r="Q111" s="178"/>
      <c r="R111" s="178"/>
    </row>
    <row r="112" spans="3:18" x14ac:dyDescent="0.15">
      <c r="C112" s="179">
        <v>91</v>
      </c>
      <c r="D112" s="179">
        <f t="shared" ca="1" si="2"/>
        <v>2</v>
      </c>
      <c r="E112" s="196" t="s">
        <v>291</v>
      </c>
      <c r="F112" s="184" t="s">
        <v>609</v>
      </c>
      <c r="G112" s="184" t="s">
        <v>610</v>
      </c>
      <c r="H112" s="186"/>
      <c r="I112" s="184"/>
      <c r="J112" s="184"/>
      <c r="K112" s="184"/>
      <c r="L112" s="184"/>
      <c r="M112" s="184"/>
      <c r="N112" s="187"/>
      <c r="P112" s="178"/>
      <c r="Q112" s="178"/>
      <c r="R112" s="178"/>
    </row>
    <row r="113" spans="3:18" x14ac:dyDescent="0.15">
      <c r="C113" s="179">
        <v>92</v>
      </c>
      <c r="D113" s="179">
        <f t="shared" ca="1" si="2"/>
        <v>4</v>
      </c>
      <c r="E113" s="196" t="s">
        <v>293</v>
      </c>
      <c r="F113" s="184" t="s">
        <v>611</v>
      </c>
      <c r="G113" s="184" t="s">
        <v>612</v>
      </c>
      <c r="H113" s="184" t="s">
        <v>613</v>
      </c>
      <c r="I113" s="184" t="s">
        <v>614</v>
      </c>
      <c r="J113" s="184"/>
      <c r="K113" s="184"/>
      <c r="L113" s="184"/>
      <c r="M113" s="184"/>
      <c r="N113" s="187"/>
      <c r="P113" s="178"/>
      <c r="Q113" s="178"/>
      <c r="R113" s="178"/>
    </row>
    <row r="114" spans="3:18" x14ac:dyDescent="0.15">
      <c r="C114" s="179">
        <v>93</v>
      </c>
      <c r="D114" s="179">
        <f t="shared" ca="1" si="2"/>
        <v>5</v>
      </c>
      <c r="E114" s="196" t="s">
        <v>295</v>
      </c>
      <c r="F114" s="184" t="s">
        <v>615</v>
      </c>
      <c r="G114" s="184" t="s">
        <v>616</v>
      </c>
      <c r="H114" s="184" t="s">
        <v>617</v>
      </c>
      <c r="I114" s="184" t="s">
        <v>618</v>
      </c>
      <c r="J114" s="184" t="s">
        <v>619</v>
      </c>
      <c r="K114" s="184"/>
      <c r="L114" s="184"/>
      <c r="M114" s="184"/>
      <c r="N114" s="187"/>
      <c r="P114" s="178"/>
      <c r="Q114" s="178"/>
      <c r="R114" s="178"/>
    </row>
    <row r="115" spans="3:18" x14ac:dyDescent="0.15">
      <c r="C115" s="179">
        <v>94</v>
      </c>
      <c r="D115" s="179">
        <f t="shared" ca="1" si="2"/>
        <v>4</v>
      </c>
      <c r="E115" s="196" t="s">
        <v>297</v>
      </c>
      <c r="F115" s="184" t="s">
        <v>620</v>
      </c>
      <c r="G115" s="184" t="s">
        <v>621</v>
      </c>
      <c r="H115" s="184" t="s">
        <v>622</v>
      </c>
      <c r="I115" s="184" t="s">
        <v>623</v>
      </c>
      <c r="J115" s="184"/>
      <c r="K115" s="184"/>
      <c r="L115" s="184"/>
      <c r="M115" s="184"/>
      <c r="N115" s="187"/>
      <c r="P115" s="178"/>
      <c r="Q115" s="178"/>
      <c r="R115" s="178"/>
    </row>
    <row r="116" spans="3:18" x14ac:dyDescent="0.15">
      <c r="C116" s="179">
        <v>95</v>
      </c>
      <c r="D116" s="179">
        <f t="shared" ca="1" si="2"/>
        <v>3</v>
      </c>
      <c r="E116" s="196" t="s">
        <v>299</v>
      </c>
      <c r="F116" s="184" t="s">
        <v>624</v>
      </c>
      <c r="G116" s="184" t="s">
        <v>625</v>
      </c>
      <c r="H116" s="184" t="s">
        <v>626</v>
      </c>
      <c r="I116" s="184"/>
      <c r="J116" s="184"/>
      <c r="K116" s="184"/>
      <c r="L116" s="184"/>
      <c r="M116" s="184"/>
      <c r="N116" s="187"/>
      <c r="P116" s="178"/>
      <c r="Q116" s="178"/>
      <c r="R116" s="178"/>
    </row>
    <row r="117" spans="3:18" x14ac:dyDescent="0.15">
      <c r="C117" s="179">
        <v>96</v>
      </c>
      <c r="D117" s="179">
        <f t="shared" ca="1" si="2"/>
        <v>2</v>
      </c>
      <c r="E117" s="196" t="s">
        <v>301</v>
      </c>
      <c r="F117" s="184" t="s">
        <v>627</v>
      </c>
      <c r="G117" s="184" t="s">
        <v>628</v>
      </c>
      <c r="H117" s="186"/>
      <c r="I117" s="184"/>
      <c r="J117" s="184"/>
      <c r="K117" s="184"/>
      <c r="L117" s="184"/>
      <c r="M117" s="184"/>
      <c r="N117" s="187"/>
      <c r="P117" s="178"/>
      <c r="Q117" s="178"/>
      <c r="R117" s="178"/>
    </row>
    <row r="118" spans="3:18" ht="14.25" thickBot="1" x14ac:dyDescent="0.2">
      <c r="C118" s="179">
        <v>99</v>
      </c>
      <c r="D118" s="179">
        <f t="shared" ca="1" si="2"/>
        <v>1</v>
      </c>
      <c r="E118" s="198" t="s">
        <v>305</v>
      </c>
      <c r="F118" s="189" t="s">
        <v>305</v>
      </c>
      <c r="G118" s="191"/>
      <c r="H118" s="191"/>
      <c r="I118" s="189"/>
      <c r="J118" s="189"/>
      <c r="K118" s="189"/>
      <c r="L118" s="189"/>
      <c r="M118" s="189"/>
      <c r="N118" s="192"/>
      <c r="P118" s="178"/>
      <c r="Q118" s="178"/>
      <c r="R118" s="178"/>
    </row>
    <row r="119" spans="3:18" x14ac:dyDescent="0.15">
      <c r="F119" s="199"/>
      <c r="G119" s="179"/>
      <c r="H119" s="179"/>
      <c r="L119" s="178"/>
      <c r="M119" s="178"/>
      <c r="P119" s="178"/>
      <c r="Q119" s="178"/>
      <c r="R119" s="178"/>
    </row>
    <row r="120" spans="3:18" x14ac:dyDescent="0.15">
      <c r="C120" s="178"/>
      <c r="F120" s="199"/>
      <c r="G120" s="179"/>
      <c r="H120" s="179"/>
      <c r="L120" s="178"/>
      <c r="M120" s="178"/>
      <c r="P120" s="178"/>
      <c r="Q120" s="178"/>
      <c r="R120" s="178"/>
    </row>
    <row r="121" spans="3:18" x14ac:dyDescent="0.15">
      <c r="C121" s="178"/>
      <c r="D121" s="178"/>
      <c r="F121" s="179"/>
      <c r="G121" s="179"/>
      <c r="H121" s="179"/>
      <c r="L121" s="178"/>
      <c r="M121" s="178"/>
      <c r="P121" s="178"/>
      <c r="Q121" s="178"/>
      <c r="R121" s="178"/>
    </row>
    <row r="122" spans="3:18" x14ac:dyDescent="0.15">
      <c r="C122" s="178"/>
      <c r="D122" s="178"/>
      <c r="F122" s="179"/>
      <c r="G122" s="179"/>
      <c r="H122" s="179"/>
      <c r="L122" s="178"/>
      <c r="M122" s="178"/>
      <c r="P122" s="178"/>
      <c r="Q122" s="178"/>
      <c r="R122" s="178"/>
    </row>
    <row r="123" spans="3:18" x14ac:dyDescent="0.15">
      <c r="C123" s="178"/>
      <c r="D123" s="178"/>
      <c r="F123" s="179"/>
      <c r="G123" s="179"/>
      <c r="H123" s="179"/>
      <c r="L123" s="178"/>
      <c r="M123" s="178"/>
      <c r="P123" s="178"/>
      <c r="Q123" s="178"/>
      <c r="R123" s="178"/>
    </row>
    <row r="124" spans="3:18" x14ac:dyDescent="0.15">
      <c r="C124" s="178"/>
      <c r="D124" s="178"/>
      <c r="F124" s="179"/>
      <c r="G124" s="179"/>
      <c r="H124" s="179"/>
      <c r="L124" s="178"/>
      <c r="M124" s="178"/>
      <c r="P124" s="178"/>
      <c r="Q124" s="178"/>
      <c r="R124" s="178"/>
    </row>
    <row r="125" spans="3:18" x14ac:dyDescent="0.15">
      <c r="C125" s="178"/>
      <c r="D125" s="178"/>
      <c r="F125" s="179"/>
      <c r="G125" s="179"/>
      <c r="H125" s="179"/>
      <c r="L125" s="178"/>
      <c r="M125" s="178"/>
      <c r="P125" s="178"/>
      <c r="Q125" s="178"/>
      <c r="R125" s="178"/>
    </row>
    <row r="126" spans="3:18" x14ac:dyDescent="0.15">
      <c r="C126" s="178"/>
      <c r="D126" s="178"/>
      <c r="F126" s="179"/>
      <c r="G126" s="179"/>
      <c r="H126" s="179"/>
      <c r="L126" s="178"/>
      <c r="M126" s="178"/>
      <c r="P126" s="178"/>
      <c r="Q126" s="178"/>
      <c r="R126" s="178"/>
    </row>
    <row r="127" spans="3:18" x14ac:dyDescent="0.15">
      <c r="C127" s="178"/>
      <c r="D127" s="178"/>
      <c r="F127" s="179"/>
      <c r="G127" s="179"/>
      <c r="H127" s="179"/>
      <c r="L127" s="178"/>
      <c r="M127" s="178"/>
      <c r="P127" s="178"/>
      <c r="Q127" s="178"/>
      <c r="R127" s="178"/>
    </row>
    <row r="128" spans="3:18" x14ac:dyDescent="0.15">
      <c r="C128" s="178"/>
      <c r="D128" s="178"/>
      <c r="F128" s="179"/>
      <c r="G128" s="179"/>
      <c r="H128" s="179"/>
      <c r="L128" s="178"/>
      <c r="M128" s="178"/>
      <c r="P128" s="178"/>
      <c r="Q128" s="178"/>
      <c r="R128" s="178"/>
    </row>
    <row r="129" spans="3:18" x14ac:dyDescent="0.15">
      <c r="C129" s="178"/>
      <c r="D129" s="178"/>
      <c r="F129" s="179"/>
      <c r="G129" s="179"/>
      <c r="H129" s="179"/>
      <c r="L129" s="178"/>
      <c r="M129" s="178"/>
      <c r="P129" s="178"/>
      <c r="Q129" s="178"/>
      <c r="R129" s="178"/>
    </row>
    <row r="130" spans="3:18" x14ac:dyDescent="0.15">
      <c r="C130" s="178"/>
      <c r="D130" s="178"/>
      <c r="F130" s="179"/>
      <c r="G130" s="179"/>
      <c r="H130" s="179"/>
      <c r="L130" s="178"/>
      <c r="M130" s="178"/>
      <c r="P130" s="178"/>
      <c r="Q130" s="178"/>
      <c r="R130" s="178"/>
    </row>
    <row r="131" spans="3:18" x14ac:dyDescent="0.15">
      <c r="C131" s="178"/>
      <c r="D131" s="178"/>
      <c r="F131" s="179"/>
      <c r="G131" s="179"/>
      <c r="H131" s="179"/>
      <c r="L131" s="178"/>
      <c r="M131" s="178"/>
      <c r="P131" s="178"/>
      <c r="Q131" s="178"/>
      <c r="R131" s="178"/>
    </row>
    <row r="132" spans="3:18" x14ac:dyDescent="0.15">
      <c r="C132" s="178"/>
      <c r="D132" s="178"/>
      <c r="F132" s="179"/>
      <c r="G132" s="179"/>
      <c r="H132" s="179"/>
      <c r="L132" s="178"/>
      <c r="M132" s="178"/>
      <c r="P132" s="178"/>
      <c r="Q132" s="178"/>
      <c r="R132" s="178"/>
    </row>
    <row r="133" spans="3:18" x14ac:dyDescent="0.15">
      <c r="I133" s="179"/>
      <c r="J133" s="179"/>
      <c r="L133" s="178"/>
    </row>
    <row r="134" spans="3:18" x14ac:dyDescent="0.15">
      <c r="I134" s="179"/>
      <c r="J134" s="179"/>
      <c r="L134" s="178"/>
    </row>
    <row r="135" spans="3:18" x14ac:dyDescent="0.15">
      <c r="J135" s="179"/>
      <c r="L135" s="178"/>
    </row>
    <row r="136" spans="3:18" x14ac:dyDescent="0.15">
      <c r="J136" s="179"/>
      <c r="L136" s="178"/>
    </row>
    <row r="137" spans="3:18" x14ac:dyDescent="0.15">
      <c r="J137" s="179"/>
      <c r="L137" s="178"/>
    </row>
    <row r="138" spans="3:18" x14ac:dyDescent="0.15">
      <c r="J138" s="179"/>
      <c r="L138" s="178"/>
    </row>
    <row r="139" spans="3:18" x14ac:dyDescent="0.15">
      <c r="J139" s="179"/>
      <c r="L139" s="178"/>
    </row>
    <row r="140" spans="3:18" x14ac:dyDescent="0.15">
      <c r="J140" s="179"/>
      <c r="L140" s="178"/>
    </row>
    <row r="141" spans="3:18" x14ac:dyDescent="0.15">
      <c r="J141" s="179"/>
      <c r="L141" s="178"/>
    </row>
    <row r="142" spans="3:18" x14ac:dyDescent="0.15">
      <c r="L142" s="178"/>
    </row>
    <row r="143" spans="3:18" x14ac:dyDescent="0.15">
      <c r="L143" s="178"/>
    </row>
    <row r="144" spans="3:18" x14ac:dyDescent="0.15">
      <c r="L144" s="178"/>
    </row>
    <row r="145" spans="12:12" x14ac:dyDescent="0.15">
      <c r="L145" s="178"/>
    </row>
    <row r="146" spans="12:12" x14ac:dyDescent="0.15">
      <c r="L146" s="178"/>
    </row>
    <row r="147" spans="12:12" x14ac:dyDescent="0.15">
      <c r="L147" s="178"/>
    </row>
    <row r="148" spans="12:12" x14ac:dyDescent="0.15">
      <c r="L148" s="178"/>
    </row>
    <row r="149" spans="12:12" x14ac:dyDescent="0.15">
      <c r="L149" s="178"/>
    </row>
    <row r="150" spans="12:12" x14ac:dyDescent="0.15">
      <c r="L150" s="178"/>
    </row>
    <row r="151" spans="12:12" x14ac:dyDescent="0.15">
      <c r="L151" s="178"/>
    </row>
    <row r="152" spans="12:12" x14ac:dyDescent="0.15">
      <c r="L152" s="178"/>
    </row>
    <row r="361" spans="8:8" x14ac:dyDescent="0.15">
      <c r="H361" s="179"/>
    </row>
    <row r="362" spans="8:8" x14ac:dyDescent="0.15">
      <c r="H362" s="179"/>
    </row>
    <row r="363" spans="8:8" x14ac:dyDescent="0.15">
      <c r="H363" s="179"/>
    </row>
    <row r="364" spans="8:8" x14ac:dyDescent="0.15">
      <c r="H364" s="179"/>
    </row>
    <row r="365" spans="8:8" x14ac:dyDescent="0.15">
      <c r="H365" s="179"/>
    </row>
    <row r="366" spans="8:8" x14ac:dyDescent="0.15">
      <c r="H366" s="179"/>
    </row>
    <row r="367" spans="8:8" x14ac:dyDescent="0.15">
      <c r="H367" s="179"/>
    </row>
    <row r="368" spans="8:8" x14ac:dyDescent="0.15">
      <c r="H368" s="179"/>
    </row>
    <row r="369" spans="8:8" x14ac:dyDescent="0.15">
      <c r="H369" s="179"/>
    </row>
    <row r="370" spans="8:8" x14ac:dyDescent="0.15">
      <c r="H370" s="179"/>
    </row>
    <row r="371" spans="8:8" x14ac:dyDescent="0.15">
      <c r="H371" s="179"/>
    </row>
    <row r="372" spans="8:8" x14ac:dyDescent="0.15">
      <c r="H372" s="179"/>
    </row>
    <row r="373" spans="8:8" x14ac:dyDescent="0.15">
      <c r="H373" s="179"/>
    </row>
    <row r="374" spans="8:8" x14ac:dyDescent="0.15">
      <c r="H374" s="179"/>
    </row>
    <row r="375" spans="8:8" x14ac:dyDescent="0.15">
      <c r="H375" s="179"/>
    </row>
    <row r="376" spans="8:8" x14ac:dyDescent="0.15">
      <c r="H376" s="179"/>
    </row>
    <row r="377" spans="8:8" x14ac:dyDescent="0.15">
      <c r="H377" s="179"/>
    </row>
    <row r="378" spans="8:8" x14ac:dyDescent="0.15">
      <c r="H378" s="179"/>
    </row>
    <row r="379" spans="8:8" x14ac:dyDescent="0.15">
      <c r="H379" s="179"/>
    </row>
    <row r="380" spans="8:8" x14ac:dyDescent="0.15">
      <c r="H380" s="179"/>
    </row>
    <row r="381" spans="8:8" x14ac:dyDescent="0.15">
      <c r="H381" s="179"/>
    </row>
    <row r="382" spans="8:8" x14ac:dyDescent="0.15">
      <c r="H382" s="179"/>
    </row>
    <row r="383" spans="8:8" x14ac:dyDescent="0.15">
      <c r="H383" s="179"/>
    </row>
    <row r="384" spans="8:8" x14ac:dyDescent="0.15">
      <c r="H384" s="179"/>
    </row>
    <row r="385" spans="8:8" x14ac:dyDescent="0.15">
      <c r="H385" s="179"/>
    </row>
    <row r="386" spans="8:8" x14ac:dyDescent="0.15">
      <c r="H386" s="179"/>
    </row>
    <row r="387" spans="8:8" x14ac:dyDescent="0.15">
      <c r="H387" s="179"/>
    </row>
    <row r="388" spans="8:8" x14ac:dyDescent="0.15">
      <c r="H388" s="179"/>
    </row>
    <row r="389" spans="8:8" x14ac:dyDescent="0.15">
      <c r="H389" s="179"/>
    </row>
    <row r="390" spans="8:8" x14ac:dyDescent="0.15">
      <c r="H390" s="179"/>
    </row>
    <row r="391" spans="8:8" x14ac:dyDescent="0.15">
      <c r="H391" s="179"/>
    </row>
    <row r="392" spans="8:8" x14ac:dyDescent="0.15">
      <c r="H392" s="179"/>
    </row>
    <row r="393" spans="8:8" x14ac:dyDescent="0.15">
      <c r="H393" s="179"/>
    </row>
    <row r="394" spans="8:8" x14ac:dyDescent="0.15">
      <c r="H394" s="179"/>
    </row>
    <row r="395" spans="8:8" x14ac:dyDescent="0.15">
      <c r="H395" s="179"/>
    </row>
    <row r="396" spans="8:8" x14ac:dyDescent="0.15">
      <c r="H396" s="179"/>
    </row>
    <row r="397" spans="8:8" x14ac:dyDescent="0.15">
      <c r="H397" s="179"/>
    </row>
    <row r="398" spans="8:8" x14ac:dyDescent="0.15">
      <c r="H398" s="179"/>
    </row>
    <row r="399" spans="8:8" x14ac:dyDescent="0.15">
      <c r="H399" s="179"/>
    </row>
    <row r="400" spans="8:8" x14ac:dyDescent="0.15">
      <c r="H400" s="179"/>
    </row>
    <row r="401" spans="8:12" x14ac:dyDescent="0.15">
      <c r="H401" s="179"/>
    </row>
    <row r="402" spans="8:12" x14ac:dyDescent="0.15">
      <c r="H402" s="179"/>
    </row>
    <row r="403" spans="8:12" x14ac:dyDescent="0.15">
      <c r="H403" s="179"/>
    </row>
    <row r="404" spans="8:12" x14ac:dyDescent="0.15">
      <c r="H404" s="179"/>
    </row>
    <row r="405" spans="8:12" x14ac:dyDescent="0.15">
      <c r="H405" s="179"/>
    </row>
    <row r="406" spans="8:12" x14ac:dyDescent="0.15">
      <c r="H406" s="179"/>
    </row>
    <row r="407" spans="8:12" x14ac:dyDescent="0.15">
      <c r="H407" s="179"/>
    </row>
    <row r="408" spans="8:12" x14ac:dyDescent="0.15">
      <c r="H408" s="179"/>
    </row>
    <row r="409" spans="8:12" x14ac:dyDescent="0.15">
      <c r="H409" s="179"/>
    </row>
    <row r="410" spans="8:12" x14ac:dyDescent="0.15">
      <c r="H410" s="179"/>
    </row>
    <row r="411" spans="8:12" x14ac:dyDescent="0.15">
      <c r="H411" s="179"/>
    </row>
    <row r="412" spans="8:12" x14ac:dyDescent="0.15">
      <c r="H412" s="179"/>
      <c r="L412" s="178"/>
    </row>
    <row r="413" spans="8:12" x14ac:dyDescent="0.15">
      <c r="H413" s="179"/>
      <c r="L413" s="178"/>
    </row>
    <row r="414" spans="8:12" x14ac:dyDescent="0.15">
      <c r="H414" s="179"/>
      <c r="L414" s="178"/>
    </row>
    <row r="415" spans="8:12" x14ac:dyDescent="0.15">
      <c r="H415" s="179"/>
      <c r="L415" s="178"/>
    </row>
    <row r="416" spans="8:12" x14ac:dyDescent="0.15">
      <c r="H416" s="179"/>
      <c r="L416" s="178"/>
    </row>
    <row r="417" spans="8:12" x14ac:dyDescent="0.15">
      <c r="H417" s="179"/>
      <c r="L417" s="178"/>
    </row>
    <row r="418" spans="8:12" x14ac:dyDescent="0.15">
      <c r="H418" s="179"/>
      <c r="L418" s="178"/>
    </row>
    <row r="419" spans="8:12" x14ac:dyDescent="0.15">
      <c r="H419" s="179"/>
      <c r="L419" s="178"/>
    </row>
    <row r="420" spans="8:12" x14ac:dyDescent="0.15">
      <c r="H420" s="179"/>
      <c r="L420" s="178"/>
    </row>
    <row r="421" spans="8:12" x14ac:dyDescent="0.15">
      <c r="H421" s="179"/>
      <c r="L421" s="178"/>
    </row>
    <row r="422" spans="8:12" x14ac:dyDescent="0.15">
      <c r="H422" s="179"/>
      <c r="L422" s="178"/>
    </row>
    <row r="423" spans="8:12" x14ac:dyDescent="0.15">
      <c r="H423" s="179"/>
      <c r="L423" s="178"/>
    </row>
    <row r="424" spans="8:12" x14ac:dyDescent="0.15">
      <c r="H424" s="179"/>
      <c r="L424" s="178"/>
    </row>
    <row r="425" spans="8:12" x14ac:dyDescent="0.15">
      <c r="H425" s="179"/>
      <c r="L425" s="178"/>
    </row>
    <row r="426" spans="8:12" x14ac:dyDescent="0.15">
      <c r="H426" s="179"/>
      <c r="L426" s="178"/>
    </row>
    <row r="427" spans="8:12" x14ac:dyDescent="0.15">
      <c r="H427" s="179"/>
      <c r="L427" s="178"/>
    </row>
    <row r="428" spans="8:12" x14ac:dyDescent="0.15">
      <c r="H428" s="179"/>
      <c r="L428" s="178"/>
    </row>
    <row r="429" spans="8:12" x14ac:dyDescent="0.15">
      <c r="H429" s="179"/>
      <c r="L429" s="178"/>
    </row>
    <row r="430" spans="8:12" x14ac:dyDescent="0.15">
      <c r="H430" s="179"/>
      <c r="L430" s="178"/>
    </row>
    <row r="431" spans="8:12" x14ac:dyDescent="0.15">
      <c r="H431" s="179"/>
      <c r="L431" s="178"/>
    </row>
    <row r="432" spans="8:12" x14ac:dyDescent="0.15">
      <c r="H432" s="179"/>
      <c r="L432" s="178"/>
    </row>
    <row r="433" spans="8:12" x14ac:dyDescent="0.15">
      <c r="H433" s="179"/>
      <c r="L433" s="178"/>
    </row>
    <row r="434" spans="8:12" x14ac:dyDescent="0.15">
      <c r="H434" s="179"/>
      <c r="L434" s="178"/>
    </row>
    <row r="435" spans="8:12" x14ac:dyDescent="0.15">
      <c r="H435" s="179"/>
      <c r="L435" s="178"/>
    </row>
    <row r="436" spans="8:12" x14ac:dyDescent="0.15">
      <c r="H436" s="179"/>
      <c r="L436" s="178"/>
    </row>
    <row r="437" spans="8:12" x14ac:dyDescent="0.15">
      <c r="H437" s="179"/>
      <c r="L437" s="178"/>
    </row>
    <row r="438" spans="8:12" x14ac:dyDescent="0.15">
      <c r="H438" s="179"/>
      <c r="L438" s="178"/>
    </row>
    <row r="439" spans="8:12" x14ac:dyDescent="0.15">
      <c r="H439" s="179"/>
      <c r="L439" s="178"/>
    </row>
    <row r="440" spans="8:12" x14ac:dyDescent="0.15">
      <c r="H440" s="179"/>
      <c r="L440" s="178"/>
    </row>
    <row r="441" spans="8:12" x14ac:dyDescent="0.15">
      <c r="H441" s="179"/>
      <c r="L441" s="178"/>
    </row>
    <row r="442" spans="8:12" x14ac:dyDescent="0.15">
      <c r="H442" s="179"/>
      <c r="L442" s="178"/>
    </row>
    <row r="443" spans="8:12" x14ac:dyDescent="0.15">
      <c r="H443" s="179"/>
      <c r="L443" s="178"/>
    </row>
    <row r="444" spans="8:12" x14ac:dyDescent="0.15">
      <c r="H444" s="179"/>
      <c r="L444" s="178"/>
    </row>
    <row r="445" spans="8:12" x14ac:dyDescent="0.15">
      <c r="H445" s="179"/>
      <c r="L445" s="178"/>
    </row>
    <row r="446" spans="8:12" x14ac:dyDescent="0.15">
      <c r="H446" s="179"/>
      <c r="L446" s="178"/>
    </row>
    <row r="447" spans="8:12" x14ac:dyDescent="0.15">
      <c r="H447" s="179"/>
      <c r="L447" s="178"/>
    </row>
    <row r="448" spans="8:12" x14ac:dyDescent="0.15">
      <c r="H448" s="179"/>
      <c r="L448" s="178"/>
    </row>
    <row r="449" spans="8:12" x14ac:dyDescent="0.15">
      <c r="H449" s="179"/>
      <c r="L449" s="178"/>
    </row>
    <row r="450" spans="8:12" x14ac:dyDescent="0.15">
      <c r="H450" s="179"/>
      <c r="L450" s="178"/>
    </row>
    <row r="451" spans="8:12" x14ac:dyDescent="0.15">
      <c r="H451" s="179"/>
      <c r="L451" s="178"/>
    </row>
    <row r="452" spans="8:12" x14ac:dyDescent="0.15">
      <c r="H452" s="179"/>
      <c r="L452" s="178"/>
    </row>
    <row r="453" spans="8:12" x14ac:dyDescent="0.15">
      <c r="H453" s="179"/>
      <c r="L453" s="178"/>
    </row>
    <row r="454" spans="8:12" x14ac:dyDescent="0.15">
      <c r="H454" s="179"/>
      <c r="L454" s="178"/>
    </row>
    <row r="455" spans="8:12" x14ac:dyDescent="0.15">
      <c r="H455" s="179"/>
      <c r="L455" s="178"/>
    </row>
    <row r="456" spans="8:12" x14ac:dyDescent="0.15">
      <c r="H456" s="179"/>
      <c r="L456" s="178"/>
    </row>
    <row r="457" spans="8:12" x14ac:dyDescent="0.15">
      <c r="H457" s="179"/>
      <c r="L457" s="178"/>
    </row>
    <row r="458" spans="8:12" x14ac:dyDescent="0.15">
      <c r="H458" s="179"/>
      <c r="L458" s="178"/>
    </row>
    <row r="459" spans="8:12" x14ac:dyDescent="0.15">
      <c r="H459" s="179"/>
      <c r="L459" s="178"/>
    </row>
  </sheetData>
  <sheetProtection password="FDD7" sheet="1" objects="1" scenarios="1"/>
  <phoneticPr fontId="7"/>
  <pageMargins left="0.70866141732283472" right="0.70866141732283472" top="0.74803149606299213" bottom="0.74803149606299213" header="0.31496062992125984" footer="0.31496062992125984"/>
  <pageSetup paperSize="8" scale="59" fitToHeight="0" orientation="portrait" r:id="rId1"/>
  <headerFooter>
    <oddHeader>&amp;R&amp;"ＭＳ Ｐゴシック,標準"機密性○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118</vt:i4>
      </vt:variant>
    </vt:vector>
  </HeadingPairs>
  <TitlesOfParts>
    <vt:vector size="120" baseType="lpstr">
      <vt:lpstr>推薦用紙</vt:lpstr>
      <vt:lpstr>※編集不可※</vt:lpstr>
      <vt:lpstr>A_農業・林業</vt:lpstr>
      <vt:lpstr>B_漁業</vt:lpstr>
      <vt:lpstr>C_鉱業・採石業・砂利採取業</vt:lpstr>
      <vt:lpstr>D_建設業</vt:lpstr>
      <vt:lpstr>E_製造業</vt:lpstr>
      <vt:lpstr>F_電気・ガス・熱供給・水道業</vt:lpstr>
      <vt:lpstr>G_情報通信業</vt:lpstr>
      <vt:lpstr>H_運輸業・郵便業</vt:lpstr>
      <vt:lpstr>I_卸売業・小売業</vt:lpstr>
      <vt:lpstr>J_金融業・保険業</vt:lpstr>
      <vt:lpstr>K_不動産業・物品賃貸業</vt:lpstr>
      <vt:lpstr>L_学術研究・専門・技術サービス業</vt:lpstr>
      <vt:lpstr>M_宿泊業・飲食サービス業</vt:lpstr>
      <vt:lpstr>N_生活関連サービス業・娯楽業</vt:lpstr>
      <vt:lpstr>O_教育・学習支援業</vt:lpstr>
      <vt:lpstr>P_医療・福祉</vt:lpstr>
      <vt:lpstr>推薦用紙!Print_Area</vt:lpstr>
      <vt:lpstr>Q_複合サービス事業</vt:lpstr>
      <vt:lpstr>R_サービス業_他に分類されないもの</vt:lpstr>
      <vt:lpstr>T_分類不能の産業</vt:lpstr>
      <vt:lpstr>インターネット附随サービス業</vt:lpstr>
      <vt:lpstr>ガス業</vt:lpstr>
      <vt:lpstr>ゴム製品製造業</vt:lpstr>
      <vt:lpstr>その他のサービス業</vt:lpstr>
      <vt:lpstr>その他の卸売業</vt:lpstr>
      <vt:lpstr>その他の教育・学習支援業</vt:lpstr>
      <vt:lpstr>その他の事業サービス業</vt:lpstr>
      <vt:lpstr>その他の小売業</vt:lpstr>
      <vt:lpstr>その他の生活関連サービス業</vt:lpstr>
      <vt:lpstr>その他の製造業</vt:lpstr>
      <vt:lpstr>なめし革・同製品・毛皮製造業</vt:lpstr>
      <vt:lpstr>パルプ・紙・紙加工品製造業</vt:lpstr>
      <vt:lpstr>はん用機械器具製造業</vt:lpstr>
      <vt:lpstr>プラスチック製品製造業_別掲を除く</vt:lpstr>
      <vt:lpstr>医療業</vt:lpstr>
      <vt:lpstr>印刷・同関連業</vt:lpstr>
      <vt:lpstr>飲食店</vt:lpstr>
      <vt:lpstr>飲食料品卸売業</vt:lpstr>
      <vt:lpstr>飲食料品小売業</vt:lpstr>
      <vt:lpstr>飲料・たばこ・飼料製造業</vt:lpstr>
      <vt:lpstr>運輸に附帯するサービス業</vt:lpstr>
      <vt:lpstr>映像・音声・文字情報制作業</vt:lpstr>
      <vt:lpstr>化学工業</vt:lpstr>
      <vt:lpstr>家具・装備品製造業</vt:lpstr>
      <vt:lpstr>外国公務</vt:lpstr>
      <vt:lpstr>各種商品卸売業</vt:lpstr>
      <vt:lpstr>各種商品小売業</vt:lpstr>
      <vt:lpstr>学校教育</vt:lpstr>
      <vt:lpstr>学術・開発研究機関</vt:lpstr>
      <vt:lpstr>機械器具卸売業</vt:lpstr>
      <vt:lpstr>機械器具小売業</vt:lpstr>
      <vt:lpstr>機械等修理業_別掲を除く</vt:lpstr>
      <vt:lpstr>技術サービス業_他に分類されないもの</vt:lpstr>
      <vt:lpstr>漁業_水産養殖業を除く</vt:lpstr>
      <vt:lpstr>協同組合_他に分類されないもの</vt:lpstr>
      <vt:lpstr>協同組織金融業</vt:lpstr>
      <vt:lpstr>業種</vt:lpstr>
      <vt:lpstr>業務用機械器具製造業</vt:lpstr>
      <vt:lpstr>金属製品製造業</vt:lpstr>
      <vt:lpstr>金融商品取引業・商品先物取引業</vt:lpstr>
      <vt:lpstr>銀行業</vt:lpstr>
      <vt:lpstr>建築材料・鉱物・金属材料等卸売業</vt:lpstr>
      <vt:lpstr>娯楽業</vt:lpstr>
      <vt:lpstr>広告業</vt:lpstr>
      <vt:lpstr>航空運輸業</vt:lpstr>
      <vt:lpstr>鉱業・採石業・砂利採取業</vt:lpstr>
      <vt:lpstr>持ち帰り・配達飲食サービス業</vt:lpstr>
      <vt:lpstr>自動車整備業</vt:lpstr>
      <vt:lpstr>社会保険・社会福祉・介護事業</vt:lpstr>
      <vt:lpstr>宗教</vt:lpstr>
      <vt:lpstr>宿泊業</vt:lpstr>
      <vt:lpstr>情報サービス業</vt:lpstr>
      <vt:lpstr>情報通信機械器具製造業</vt:lpstr>
      <vt:lpstr>織物・衣服・身の回り品小売業</vt:lpstr>
      <vt:lpstr>職業紹介・労働者派遣業</vt:lpstr>
      <vt:lpstr>職別工事業_設備工事業を除く</vt:lpstr>
      <vt:lpstr>食料品製造業</vt:lpstr>
      <vt:lpstr>水運業</vt:lpstr>
      <vt:lpstr>水産養殖業</vt:lpstr>
      <vt:lpstr>水道業</vt:lpstr>
      <vt:lpstr>政治・経済・文化団体</vt:lpstr>
      <vt:lpstr>生産用機械器具製造業</vt:lpstr>
      <vt:lpstr>石油製品・石炭製品製造業</vt:lpstr>
      <vt:lpstr>設備工事業</vt:lpstr>
      <vt:lpstr>専門サービス業_他に分類されないもの</vt:lpstr>
      <vt:lpstr>洗濯・理容・美容・浴場業</vt:lpstr>
      <vt:lpstr>繊維・衣服等卸売業</vt:lpstr>
      <vt:lpstr>繊維工業</vt:lpstr>
      <vt:lpstr>倉庫業</vt:lpstr>
      <vt:lpstr>総合工事業</vt:lpstr>
      <vt:lpstr>貸金業・クレジットカード業等非預金信用機関</vt:lpstr>
      <vt:lpstr>通信業</vt:lpstr>
      <vt:lpstr>鉄鋼業</vt:lpstr>
      <vt:lpstr>鉄道業</vt:lpstr>
      <vt:lpstr>電気機械器具製造業</vt:lpstr>
      <vt:lpstr>電気業</vt:lpstr>
      <vt:lpstr>電子部品・デバイス・電子回路製造業</vt:lpstr>
      <vt:lpstr>道路貨物運送業</vt:lpstr>
      <vt:lpstr>道路旅客運送業</vt:lpstr>
      <vt:lpstr>熱供給業</vt:lpstr>
      <vt:lpstr>農業</vt:lpstr>
      <vt:lpstr>廃棄物処理業</vt:lpstr>
      <vt:lpstr>非鉄金属製造業</vt:lpstr>
      <vt:lpstr>不動産取引業</vt:lpstr>
      <vt:lpstr>不動産賃貸業・管理業</vt:lpstr>
      <vt:lpstr>物品賃貸業</vt:lpstr>
      <vt:lpstr>分類不能の産業</vt:lpstr>
      <vt:lpstr>保健衛生</vt:lpstr>
      <vt:lpstr>保険業_保険媒介代理業・保険サービス業を含む</vt:lpstr>
      <vt:lpstr>補助的金融業等</vt:lpstr>
      <vt:lpstr>放送業</vt:lpstr>
      <vt:lpstr>無店舗小売業</vt:lpstr>
      <vt:lpstr>木材・木製品製造業_家具を除く</vt:lpstr>
      <vt:lpstr>輸送用機械器具製造業</vt:lpstr>
      <vt:lpstr>郵便業_信書便事業を含む</vt:lpstr>
      <vt:lpstr>郵便局</vt:lpstr>
      <vt:lpstr>窯業・土石製品製造業</vt:lpstr>
      <vt:lpstr>林業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2020-02-28T02:40:29Z</dcterms:modified>
</cp:coreProperties>
</file>